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tart Here" sheetId="1" state="visible" r:id="rId1"/>
    <sheet xmlns:r="http://schemas.openxmlformats.org/officeDocument/2006/relationships" name="Compare All 43 Pets" sheetId="2" state="visible" r:id="rId2"/>
    <sheet xmlns:r="http://schemas.openxmlformats.org/officeDocument/2006/relationships" name="My Pet Budget" sheetId="3" state="visible" r:id="rId3"/>
    <sheet xmlns:r="http://schemas.openxmlformats.org/officeDocument/2006/relationships" name="Cost Checklist" sheetId="4" state="visible" r:id="rId4"/>
  </sheets>
  <definedNames>
    <definedName name="PetList">'Compare All 43 Pets'!$A$5:$A$47</definedName>
  </definedNames>
  <calcPr calcId="124519" fullCalcOnLoad="1"/>
</workbook>
</file>

<file path=xl/styles.xml><?xml version="1.0" encoding="utf-8"?>
<styleSheet xmlns="http://schemas.openxmlformats.org/spreadsheetml/2006/main">
  <numFmts count="1">
    <numFmt numFmtId="164" formatCode="&quot;$&quot;#,##0"/>
  </numFmts>
  <fonts count="25">
    <font>
      <name val="Calibri"/>
      <family val="2"/>
      <color theme="1"/>
      <sz val="11"/>
      <scheme val="minor"/>
    </font>
    <font>
      <name val="Arial"/>
      <b val="1"/>
      <color rgb="007A4A28"/>
      <sz val="18"/>
    </font>
    <font>
      <name val="Arial"/>
      <i val="1"/>
      <color rgb="006B5B49"/>
      <sz val="10"/>
    </font>
    <font>
      <name val="Arial"/>
      <b val="1"/>
      <color rgb="00FFFFFF"/>
      <sz val="10"/>
    </font>
    <font>
      <name val="Arial"/>
      <b val="1"/>
      <color rgb="007A4A28"/>
      <sz val="11"/>
    </font>
    <font>
      <name val="Arial"/>
      <b val="1"/>
      <color rgb="006B5B49"/>
      <sz val="9"/>
    </font>
    <font>
      <name val="Arial"/>
      <color rgb="006B5B49"/>
      <sz val="9"/>
    </font>
    <font>
      <name val="Arial"/>
      <b val="1"/>
      <color rgb="00E8833A"/>
      <sz val="20"/>
    </font>
    <font>
      <name val="Arial"/>
      <b val="1"/>
      <color rgb="002E6B4F"/>
      <sz val="13"/>
    </font>
    <font>
      <name val="Arial"/>
      <b val="1"/>
      <color rgb="003A2E22"/>
      <sz val="13"/>
    </font>
    <font>
      <name val="Arial"/>
      <b val="1"/>
      <color rgb="003A2E22"/>
      <sz val="11"/>
    </font>
    <font>
      <name val="Arial"/>
      <color rgb="002E6B4F"/>
      <sz val="11"/>
    </font>
    <font>
      <name val="Arial"/>
      <b val="1"/>
      <color rgb="006B5B49"/>
      <sz val="10"/>
    </font>
    <font>
      <name val="Arial"/>
      <b val="1"/>
      <color rgb="00E8833A"/>
      <sz val="13"/>
    </font>
    <font>
      <name val="Arial"/>
      <color rgb="003A2E22"/>
      <sz val="11"/>
    </font>
    <font>
      <name val="Arial"/>
      <b val="1"/>
      <color rgb="007A4A28"/>
      <sz val="12"/>
    </font>
    <font>
      <name val="Arial"/>
      <b val="1"/>
      <color rgb="003A2E22"/>
      <sz val="12"/>
    </font>
    <font>
      <name val="Arial"/>
      <b val="1"/>
      <color rgb="002E6B4F"/>
      <sz val="12"/>
    </font>
    <font>
      <name val="Arial"/>
      <color rgb="004A3B2A"/>
      <sz val="10"/>
    </font>
    <font>
      <name val="Arial"/>
      <color rgb="003A2E22"/>
      <sz val="12"/>
    </font>
    <font>
      <name val="Arial"/>
      <b val="1"/>
      <color rgb="00E8833A"/>
      <sz val="24"/>
    </font>
    <font>
      <name val="Arial"/>
      <i val="1"/>
      <color rgb="006B5B49"/>
      <sz val="11"/>
    </font>
    <font>
      <name val="Arial"/>
      <b val="1"/>
      <color rgb="002E6B4F"/>
      <sz val="14"/>
    </font>
    <font>
      <name val="Arial"/>
      <i val="1"/>
      <color rgb="006B5B49"/>
      <sz val="9"/>
    </font>
    <font>
      <name val="Arial"/>
      <b val="1"/>
      <color rgb="00E8833A"/>
      <sz val="11"/>
    </font>
  </fonts>
  <fills count="8">
    <fill>
      <patternFill/>
    </fill>
    <fill>
      <patternFill patternType="gray125"/>
    </fill>
    <fill>
      <patternFill patternType="solid">
        <fgColor rgb="00E8833A"/>
      </patternFill>
    </fill>
    <fill>
      <patternFill patternType="solid">
        <fgColor rgb="00FFFFFF"/>
      </patternFill>
    </fill>
    <fill>
      <patternFill patternType="solid">
        <fgColor rgb="00F2ECE3"/>
      </patternFill>
    </fill>
    <fill>
      <patternFill patternType="solid">
        <fgColor rgb="00FFF3C4"/>
      </patternFill>
    </fill>
    <fill>
      <patternFill patternType="solid">
        <fgColor rgb="00FDEBD3"/>
      </patternFill>
    </fill>
    <fill>
      <patternFill patternType="solid">
        <fgColor rgb="00E4F3E9"/>
      </patternFill>
    </fill>
  </fills>
  <borders count="6">
    <border>
      <left/>
      <right/>
      <top/>
      <bottom/>
      <diagonal/>
    </border>
    <border>
      <left style="thin">
        <color rgb="00E0D3C0"/>
      </left>
      <right style="thin">
        <color rgb="00E0D3C0"/>
      </right>
      <top style="thin">
        <color rgb="00E0D3C0"/>
      </top>
      <bottom style="thin">
        <color rgb="00E0D3C0"/>
      </bottom>
    </border>
    <border>
      <left/>
      <right/>
      <top style="thin">
        <color rgb="00E0D3C0"/>
      </top>
      <bottom/>
      <diagonal/>
    </border>
    <border>
      <left/>
      <right style="thin">
        <color rgb="00E0D3C0"/>
      </right>
      <top style="thin">
        <color rgb="00E0D3C0"/>
      </top>
      <bottom/>
      <diagonal/>
    </border>
    <border>
      <left/>
      <right/>
      <top style="thin">
        <color rgb="00E0D3C0"/>
      </top>
      <bottom style="thin">
        <color rgb="00E0D3C0"/>
      </bottom>
      <diagonal/>
    </border>
    <border>
      <left/>
      <right style="thin">
        <color rgb="00E0D3C0"/>
      </right>
      <top style="thin">
        <color rgb="00E0D3C0"/>
      </top>
      <bottom style="thin">
        <color rgb="00E0D3C0"/>
      </bottom>
      <diagonal/>
    </border>
  </borders>
  <cellStyleXfs count="1">
    <xf numFmtId="0" fontId="0" fillId="0" borderId="0"/>
  </cellStyleXfs>
  <cellXfs count="50">
    <xf numFmtId="0" fontId="0" fillId="0" borderId="0" pivotButton="0" quotePrefix="0" xfId="0"/>
    <xf numFmtId="0" fontId="20" fillId="0" borderId="0" applyAlignment="1" pivotButton="0" quotePrefix="0" xfId="0">
      <alignment horizontal="left" vertical="center"/>
    </xf>
    <xf numFmtId="0" fontId="21" fillId="0" borderId="0" applyAlignment="1" pivotButton="0" quotePrefix="0" xfId="0">
      <alignment horizontal="left" vertical="center"/>
    </xf>
    <xf numFmtId="0" fontId="22" fillId="6" borderId="0" applyAlignment="1" pivotButton="0" quotePrefix="0" xfId="0">
      <alignment horizontal="left" vertical="center"/>
    </xf>
    <xf numFmtId="0" fontId="14" fillId="0" borderId="0" applyAlignment="1" pivotButton="0" quotePrefix="0" xfId="0">
      <alignment horizontal="left" vertical="center"/>
    </xf>
    <xf numFmtId="0" fontId="4" fillId="0" borderId="0" pivotButton="0" quotePrefix="0" xfId="0"/>
    <xf numFmtId="0" fontId="18" fillId="0" borderId="0" applyAlignment="1" pivotButton="0" quotePrefix="0" xfId="0">
      <alignment horizontal="left" vertical="center" wrapText="1"/>
    </xf>
    <xf numFmtId="0" fontId="0" fillId="5" borderId="1" pivotButton="0" quotePrefix="0" xfId="0"/>
    <xf numFmtId="0" fontId="14" fillId="0" borderId="0" pivotButton="0" quotePrefix="0" xfId="0"/>
    <xf numFmtId="0" fontId="0" fillId="7" borderId="1" pivotButton="0" quotePrefix="0" xfId="0"/>
    <xf numFmtId="0" fontId="2" fillId="0" borderId="0" applyAlignment="1" pivotButton="0" quotePrefix="0" xfId="0">
      <alignment horizontal="left" vertical="center"/>
    </xf>
    <xf numFmtId="0" fontId="15" fillId="0" borderId="0" applyAlignment="1" pivotButton="0" quotePrefix="0" xfId="0">
      <alignment horizontal="left" vertical="center"/>
    </xf>
    <xf numFmtId="0" fontId="6" fillId="0" borderId="0" applyAlignment="1" pivotButton="0" quotePrefix="0" xfId="0">
      <alignment horizontal="left" vertical="center"/>
    </xf>
    <xf numFmtId="0" fontId="23" fillId="0" borderId="0" applyAlignment="1" pivotButton="0" quotePrefix="0" xfId="0">
      <alignment horizontal="left" vertical="center"/>
    </xf>
    <xf numFmtId="0" fontId="24" fillId="0" borderId="0" applyAlignment="1" pivotButton="0" quotePrefix="0" xfId="0">
      <alignment horizontal="left" vertical="center"/>
    </xf>
    <xf numFmtId="0" fontId="1" fillId="0" borderId="0" pivotButton="0" quotePrefix="0" xfId="0"/>
    <xf numFmtId="0" fontId="2" fillId="0" borderId="0" applyAlignment="1" pivotButton="0" quotePrefix="0" xfId="0">
      <alignment horizontal="left" vertical="center" wrapText="1"/>
    </xf>
    <xf numFmtId="0" fontId="3" fillId="2" borderId="1" applyAlignment="1" pivotButton="0" quotePrefix="0" xfId="0">
      <alignment horizontal="center" vertical="center" wrapText="1"/>
    </xf>
    <xf numFmtId="0" fontId="4" fillId="3" borderId="1" applyAlignment="1" pivotButton="0" quotePrefix="0" xfId="0">
      <alignment horizontal="left" vertical="center"/>
    </xf>
    <xf numFmtId="0" fontId="0" fillId="3" borderId="1" applyAlignment="1" pivotButton="0" quotePrefix="0" xfId="0">
      <alignment horizontal="center" vertical="center"/>
    </xf>
    <xf numFmtId="164" fontId="0" fillId="3" borderId="1" applyAlignment="1" pivotButton="0" quotePrefix="0" xfId="0">
      <alignment horizontal="right" vertical="center"/>
    </xf>
    <xf numFmtId="0" fontId="4" fillId="4" borderId="1" applyAlignment="1" pivotButton="0" quotePrefix="0" xfId="0">
      <alignment horizontal="left" vertical="center"/>
    </xf>
    <xf numFmtId="0" fontId="0" fillId="4" borderId="1" applyAlignment="1" pivotButton="0" quotePrefix="0" xfId="0">
      <alignment horizontal="center" vertical="center"/>
    </xf>
    <xf numFmtId="164" fontId="0" fillId="4" borderId="1" applyAlignment="1" pivotButton="0" quotePrefix="0" xfId="0">
      <alignment horizontal="right" vertical="center"/>
    </xf>
    <xf numFmtId="0" fontId="5" fillId="0" borderId="0" applyAlignment="1" pivotButton="0" quotePrefix="0" xfId="0">
      <alignment horizontal="left" vertical="center"/>
    </xf>
    <xf numFmtId="0" fontId="7" fillId="0" borderId="0" pivotButton="0" quotePrefix="0" xfId="0"/>
    <xf numFmtId="0" fontId="2" fillId="0" borderId="0" pivotButton="0" quotePrefix="0" xfId="0"/>
    <xf numFmtId="0" fontId="8" fillId="0" borderId="0" pivotButton="0" quotePrefix="0" xfId="0"/>
    <xf numFmtId="0" fontId="9" fillId="5" borderId="1" applyAlignment="1" pivotButton="0" quotePrefix="0" xfId="0">
      <alignment horizontal="center" vertical="center"/>
    </xf>
    <xf numFmtId="0" fontId="0" fillId="0" borderId="4" pivotButton="0" quotePrefix="0" xfId="0"/>
    <xf numFmtId="0" fontId="0" fillId="0" borderId="5" pivotButton="0" quotePrefix="0" xfId="0"/>
    <xf numFmtId="0" fontId="10" fillId="0" borderId="0" pivotButton="0" quotePrefix="0" xfId="0"/>
    <xf numFmtId="0" fontId="11" fillId="0" borderId="1" applyAlignment="1" pivotButton="0" quotePrefix="0" xfId="0">
      <alignment horizontal="center" vertical="center"/>
    </xf>
    <xf numFmtId="0" fontId="10" fillId="0" borderId="0" applyAlignment="1" pivotButton="0" quotePrefix="0" xfId="0">
      <alignment horizontal="right" vertical="center"/>
    </xf>
    <xf numFmtId="0" fontId="8" fillId="6" borderId="0" pivotButton="0" quotePrefix="0" xfId="0"/>
    <xf numFmtId="0" fontId="3" fillId="2" borderId="1" applyAlignment="1" pivotButton="0" quotePrefix="0" xfId="0">
      <alignment horizontal="center" vertical="center"/>
    </xf>
    <xf numFmtId="164" fontId="11" fillId="7" borderId="1" applyAlignment="1" pivotButton="0" quotePrefix="0" xfId="0">
      <alignment horizontal="right" vertical="center"/>
    </xf>
    <xf numFmtId="0" fontId="12" fillId="0" borderId="0" pivotButton="0" quotePrefix="0" xfId="0"/>
    <xf numFmtId="0" fontId="13" fillId="6" borderId="0" pivotButton="0" quotePrefix="0" xfId="0"/>
    <xf numFmtId="164" fontId="14" fillId="5" borderId="1" applyAlignment="1" pivotButton="0" quotePrefix="0" xfId="0">
      <alignment horizontal="right" vertical="center"/>
    </xf>
    <xf numFmtId="0" fontId="15" fillId="4" borderId="0" pivotButton="0" quotePrefix="0" xfId="0"/>
    <xf numFmtId="164" fontId="15" fillId="4" borderId="1" applyAlignment="1" pivotButton="0" quotePrefix="0" xfId="0">
      <alignment horizontal="right" vertical="center"/>
    </xf>
    <xf numFmtId="0" fontId="16" fillId="0" borderId="0" pivotButton="0" quotePrefix="0" xfId="0"/>
    <xf numFmtId="164" fontId="17" fillId="7" borderId="1" applyAlignment="1" pivotButton="0" quotePrefix="0" xfId="0">
      <alignment horizontal="right" vertical="center"/>
    </xf>
    <xf numFmtId="0" fontId="15" fillId="0" borderId="0" pivotButton="0" quotePrefix="0" xfId="0"/>
    <xf numFmtId="0" fontId="15" fillId="6" borderId="0" pivotButton="0" quotePrefix="0" xfId="0"/>
    <xf numFmtId="0" fontId="0" fillId="6" borderId="0" pivotButton="0" quotePrefix="0" xfId="0"/>
    <xf numFmtId="0" fontId="19" fillId="0" borderId="1" applyAlignment="1" pivotButton="0" quotePrefix="0" xfId="0">
      <alignment horizontal="center" vertical="center"/>
    </xf>
    <xf numFmtId="0" fontId="14" fillId="0" borderId="1" applyAlignment="1" pivotButton="0" quotePrefix="0" xfId="0">
      <alignment horizontal="left" vertical="center" wrapText="1"/>
    </xf>
    <xf numFmtId="0" fontId="2" fillId="0" borderId="1" applyAlignment="1" pivotButton="0" quotePrefix="0" xfId="0">
      <alignment horizontal="left"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B1:F30"/>
  <sheetViews>
    <sheetView showGridLines="0" workbookViewId="0">
      <selection activeCell="A1" sqref="A1"/>
    </sheetView>
  </sheetViews>
  <sheetFormatPr baseColWidth="8" defaultRowHeight="15"/>
  <cols>
    <col width="2" customWidth="1" min="1" max="1"/>
    <col width="22" customWidth="1" min="2" max="2"/>
    <col width="22" customWidth="1" min="3" max="3"/>
    <col width="22" customWidth="1" min="4" max="4"/>
    <col width="22" customWidth="1" min="5" max="5"/>
  </cols>
  <sheetData>
    <row r="1" ht="32" customHeight="1">
      <c r="B1" s="1" t="inlineStr">
        <is>
          <t>🐾  Pet Budget Planner</t>
        </is>
      </c>
    </row>
    <row r="2" ht="18" customHeight="1">
      <c r="B2" s="2" t="inlineStr">
        <is>
          <t>from whatpetshouldiget.com — helping families find the right pet</t>
        </is>
      </c>
    </row>
    <row r="4" ht="22" customHeight="1">
      <c r="B4" s="3" t="inlineStr">
        <is>
          <t>What is this?</t>
        </is>
      </c>
    </row>
    <row r="5" ht="16" customHeight="1">
      <c r="B5" s="4" t="inlineStr">
        <is>
          <t>A friendly workbook to help your family budget for a new pet — before you bring one home. It covers what</t>
        </is>
      </c>
    </row>
    <row r="6" ht="16" customHeight="1">
      <c r="B6" s="4" t="inlineStr">
        <is>
          <t>most people forget: the one-time setup cost, the real monthly cost, and what a pet adds up to over its whole life.</t>
        </is>
      </c>
    </row>
    <row r="8" ht="22" customHeight="1">
      <c r="B8" s="3" t="inlineStr">
        <is>
          <t>The four tabs (see the bottom of the window):</t>
        </is>
      </c>
    </row>
    <row r="9" ht="30" customHeight="1">
      <c r="B9" s="5" t="inlineStr">
        <is>
          <t>① My Pet Budget</t>
        </is>
      </c>
      <c r="C9" s="6" t="inlineStr">
        <is>
          <t>Pick your pet, see our ballpark, then type in your own numbers to get your first-year and whole-life cost.</t>
        </is>
      </c>
    </row>
    <row r="10" ht="30" customHeight="1">
      <c r="B10" s="5" t="inlineStr">
        <is>
          <t>② Compare All 43 Pets</t>
        </is>
      </c>
      <c r="C10" s="6" t="inlineStr">
        <is>
          <t>Every pet on the site, cheapest first: monthly cost, setup, lifespan, first-year and lifetime estimates.</t>
        </is>
      </c>
    </row>
    <row r="11" ht="30" customHeight="1">
      <c r="B11" s="5" t="inlineStr">
        <is>
          <t>③ Cost Checklist</t>
        </is>
      </c>
      <c r="C11" s="6" t="inlineStr">
        <is>
          <t>A tick-box list of every cost to plan for — including the sneaky hidden ones people miss.</t>
        </is>
      </c>
    </row>
    <row r="12" ht="30" customHeight="1">
      <c r="B12" s="5" t="inlineStr">
        <is>
          <t>④ Start Here</t>
        </is>
      </c>
      <c r="C12" s="6" t="inlineStr">
        <is>
          <t>This page.</t>
        </is>
      </c>
    </row>
    <row r="14" ht="22" customHeight="1">
      <c r="B14" s="3" t="inlineStr">
        <is>
          <t>How to use it (3 steps):</t>
        </is>
      </c>
    </row>
    <row r="15" ht="16" customHeight="1">
      <c r="B15" s="4" t="inlineStr">
        <is>
          <t>1.  Go to the ‘My Pet Budget’ tab and pick your pet from the drop-down.</t>
        </is>
      </c>
    </row>
    <row r="16" ht="16" customHeight="1">
      <c r="B16" s="4" t="inlineStr">
        <is>
          <t>2.  Look at our ballpark numbers, then type your own real costs into the yellow cells.</t>
        </is>
      </c>
    </row>
    <row r="17" ht="16" customHeight="1">
      <c r="B17" s="4" t="inlineStr">
        <is>
          <t>3.  Your first-year, yearly and whole-life totals add up automatically at the bottom.</t>
        </is>
      </c>
    </row>
    <row r="19" ht="22" customHeight="1">
      <c r="B19" s="3" t="inlineStr">
        <is>
          <t>Colour key:</t>
        </is>
      </c>
    </row>
    <row r="20">
      <c r="B20" s="7" t="n"/>
      <c r="C20" s="8" t="inlineStr">
        <is>
          <t>Yellow cells = type your own numbers here</t>
        </is>
      </c>
    </row>
    <row r="21">
      <c r="B21" s="9" t="n"/>
      <c r="C21" s="8" t="inlineStr">
        <is>
          <t>Green cells = added up for you automatically (no typing)</t>
        </is>
      </c>
    </row>
    <row r="23" ht="28" customHeight="1">
      <c r="B23" s="10" t="inlineStr">
        <is>
          <t>Using Google Sheets?  Open it with  File ▸ Open, or upload to Google Drive and open with Google Sheets — the drop-down and all the maths work there too.</t>
        </is>
      </c>
    </row>
    <row r="25" ht="20" customHeight="1">
      <c r="B25" s="11" t="inlineStr">
        <is>
          <t>Where the numbers come from</t>
        </is>
      </c>
    </row>
    <row r="26" ht="14" customHeight="1">
      <c r="B26" s="12" t="inlineStr">
        <is>
          <t>Monthly costs &amp; lifespans are from whatpetshouldiget.com's care data. One-time setup costs are ballpark U.S. figures</t>
        </is>
      </c>
    </row>
    <row r="27" ht="14" customHeight="1">
      <c r="B27" s="12" t="inlineStr">
        <is>
          <t>based on ASPCA cost data plus typical habitat costs from Petco, Chewy, PetMD, Dragon's Diet, Fresh Eggs Daily and CareCredit.</t>
        </is>
      </c>
    </row>
    <row r="28" ht="14" customHeight="1">
      <c r="B28" s="13" t="inlineStr">
        <is>
          <t>These are planning ballparks, not quotes or financial advice — your real costs depend on where you live and the choices you make.</t>
        </is>
      </c>
    </row>
    <row r="30" ht="18" customHeight="1">
      <c r="B30" s="14" t="inlineStr">
        <is>
          <t>whatpetshouldiget.com  ·  Take the free pet quiz to find your match</t>
        </is>
      </c>
    </row>
  </sheetData>
  <mergeCells count="21">
    <mergeCell ref="B4:F4"/>
    <mergeCell ref="B16:F16"/>
    <mergeCell ref="B25:F25"/>
    <mergeCell ref="C9:E9"/>
    <mergeCell ref="C12:E12"/>
    <mergeCell ref="B27:F27"/>
    <mergeCell ref="C11:E11"/>
    <mergeCell ref="B2:F2"/>
    <mergeCell ref="B23:F23"/>
    <mergeCell ref="B1:F1"/>
    <mergeCell ref="B14:F14"/>
    <mergeCell ref="B8:F8"/>
    <mergeCell ref="B17:F17"/>
    <mergeCell ref="B28:F28"/>
    <mergeCell ref="B19:F19"/>
    <mergeCell ref="B30:F30"/>
    <mergeCell ref="B6:F6"/>
    <mergeCell ref="B15:F15"/>
    <mergeCell ref="B5:F5"/>
    <mergeCell ref="B26:F26"/>
    <mergeCell ref="C10:E10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M54"/>
  <sheetViews>
    <sheetView showGridLines="0" workbookViewId="0">
      <pane ySplit="4" topLeftCell="A5" activePane="bottomLeft" state="frozen"/>
      <selection pane="bottomLeft" activeCell="A1" sqref="A1"/>
    </sheetView>
  </sheetViews>
  <sheetFormatPr baseColWidth="8" defaultRowHeight="15"/>
  <cols>
    <col width="22" customWidth="1" min="1" max="1"/>
    <col width="15" customWidth="1" min="2" max="2"/>
    <col width="14" customWidth="1" min="3" max="3"/>
    <col width="14" customWidth="1" min="4" max="4"/>
    <col width="20" customWidth="1" min="5" max="5"/>
    <col width="18" customWidth="1" min="6" max="6"/>
    <col width="18" customWidth="1" min="7" max="7"/>
    <col width="16" customWidth="1" min="8" max="8"/>
    <col width="16" customWidth="1" min="9" max="9"/>
    <col width="20" customWidth="1" min="10" max="10"/>
    <col hidden="1" width="13" customWidth="1" min="11" max="11"/>
    <col hidden="1" width="13" customWidth="1" min="12" max="12"/>
    <col hidden="1" width="13" customWidth="1" min="13" max="13"/>
  </cols>
  <sheetData>
    <row r="1">
      <c r="A1" s="15" t="inlineStr">
        <is>
          <t>🐾 Compare All 43 Pets</t>
        </is>
      </c>
    </row>
    <row r="2" ht="30" customHeight="1">
      <c r="A2" s="16" t="inlineStr">
        <is>
          <t>Rough U.S. costs for every pet on whatpetshouldiget.com, cheapest first. Monthly = food, bedding &amp; supplies (vet care extra). One-time setup &amp; lifetime are ballpark — see the notes at the bottom.</t>
        </is>
      </c>
    </row>
    <row r="4" ht="42" customHeight="1">
      <c r="A4" s="17" t="inlineStr">
        <is>
          <t>Pet</t>
        </is>
      </c>
      <c r="B4" s="17" t="inlineStr">
        <is>
          <t>Budget level</t>
        </is>
      </c>
      <c r="C4" s="17" t="inlineStr">
        <is>
          <t>Monthly – Low</t>
        </is>
      </c>
      <c r="D4" s="17" t="inlineStr">
        <is>
          <t>Monthly – High</t>
        </is>
      </c>
      <c r="E4" s="17" t="inlineStr">
        <is>
          <t>Typical lifespan</t>
        </is>
      </c>
      <c r="F4" s="17" t="inlineStr">
        <is>
          <t>One-time setup – Low</t>
        </is>
      </c>
      <c r="G4" s="17" t="inlineStr">
        <is>
          <t>One-time setup – High</t>
        </is>
      </c>
      <c r="H4" s="17" t="inlineStr">
        <is>
          <t>Est. 1st year – Low</t>
        </is>
      </c>
      <c r="I4" s="17" t="inlineStr">
        <is>
          <t>Est. 1st year – High</t>
        </is>
      </c>
      <c r="J4" s="17" t="inlineStr">
        <is>
          <t>Est. lifetime (ongoing)</t>
        </is>
      </c>
    </row>
    <row r="5">
      <c r="A5" s="18" t="inlineStr">
        <is>
          <t>🐌 Land Snail</t>
        </is>
      </c>
      <c r="B5" s="19" t="inlineStr">
        <is>
          <t>Low cost</t>
        </is>
      </c>
      <c r="C5" s="20" t="n">
        <v>5</v>
      </c>
      <c r="D5" s="20" t="n">
        <v>12</v>
      </c>
      <c r="E5" s="19" t="inlineStr">
        <is>
          <t>3–7 years</t>
        </is>
      </c>
      <c r="F5" s="20" t="n">
        <v>25</v>
      </c>
      <c r="G5" s="20" t="n">
        <v>80</v>
      </c>
      <c r="H5" s="20">
        <f>F5+C5*12</f>
        <v/>
      </c>
      <c r="I5" s="20">
        <f>G5+D5*12</f>
        <v/>
      </c>
      <c r="J5" s="20">
        <f>ROUND((C5+D5)/2*12*(K5+L5)/2,0)</f>
        <v/>
      </c>
      <c r="K5" t="n">
        <v>3</v>
      </c>
      <c r="L5" t="n">
        <v>7</v>
      </c>
      <c r="M5" t="inlineStr">
        <is>
          <t>Land snail, small tank, coir substrate, cuttlebone, misting</t>
        </is>
      </c>
    </row>
    <row r="6">
      <c r="A6" s="21" t="inlineStr">
        <is>
          <t>🦗 Praying Mantis</t>
        </is>
      </c>
      <c r="B6" s="22" t="inlineStr">
        <is>
          <t>Low cost</t>
        </is>
      </c>
      <c r="C6" s="23" t="n">
        <v>5</v>
      </c>
      <c r="D6" s="23" t="n">
        <v>15</v>
      </c>
      <c r="E6" s="22" t="inlineStr">
        <is>
          <t>under 1 year</t>
        </is>
      </c>
      <c r="F6" s="23" t="n">
        <v>30</v>
      </c>
      <c r="G6" s="23" t="n">
        <v>100</v>
      </c>
      <c r="H6" s="23">
        <f>F6+C6*12</f>
        <v/>
      </c>
      <c r="I6" s="23">
        <f>G6+D6*12</f>
        <v/>
      </c>
      <c r="J6" s="23">
        <f>ROUND((C6+D6)/2*12*(K6+L6)/2,0)</f>
        <v/>
      </c>
      <c r="K6" t="n">
        <v>1</v>
      </c>
      <c r="L6" t="n">
        <v>1</v>
      </c>
      <c r="M6" t="inlineStr">
        <is>
          <t>Praying mantis, small ventilated enclosure, substrate, mesh for molting</t>
        </is>
      </c>
    </row>
    <row r="7">
      <c r="A7" s="18" t="inlineStr">
        <is>
          <t>🪳 Hissing Cockroach</t>
        </is>
      </c>
      <c r="B7" s="19" t="inlineStr">
        <is>
          <t>Low cost</t>
        </is>
      </c>
      <c r="C7" s="20" t="n">
        <v>5</v>
      </c>
      <c r="D7" s="20" t="n">
        <v>15</v>
      </c>
      <c r="E7" s="19" t="inlineStr">
        <is>
          <t>2–5 years</t>
        </is>
      </c>
      <c r="F7" s="20" t="n">
        <v>30</v>
      </c>
      <c r="G7" s="20" t="n">
        <v>100</v>
      </c>
      <c r="H7" s="20">
        <f>F7+C7*12</f>
        <v/>
      </c>
      <c r="I7" s="20">
        <f>G7+D7*12</f>
        <v/>
      </c>
      <c r="J7" s="20">
        <f>ROUND((C7+D7)/2*12*(K7+L7)/2,0)</f>
        <v/>
      </c>
      <c r="K7" t="n">
        <v>2</v>
      </c>
      <c r="L7" t="n">
        <v>5</v>
      </c>
      <c r="M7" t="inlineStr">
        <is>
          <t>Hissing roaches, ventilated bin, substrate, hides, heat</t>
        </is>
      </c>
    </row>
    <row r="8">
      <c r="A8" s="21" t="inlineStr">
        <is>
          <t>🌿 Stick Insect</t>
        </is>
      </c>
      <c r="B8" s="22" t="inlineStr">
        <is>
          <t>Low cost</t>
        </is>
      </c>
      <c r="C8" s="23" t="n">
        <v>5</v>
      </c>
      <c r="D8" s="23" t="n">
        <v>15</v>
      </c>
      <c r="E8" s="22" t="inlineStr">
        <is>
          <t>1–2 years</t>
        </is>
      </c>
      <c r="F8" s="23" t="n">
        <v>30</v>
      </c>
      <c r="G8" s="23" t="n">
        <v>100</v>
      </c>
      <c r="H8" s="23">
        <f>F8+C8*12</f>
        <v/>
      </c>
      <c r="I8" s="23">
        <f>G8+D8*12</f>
        <v/>
      </c>
      <c r="J8" s="23">
        <f>ROUND((C8+D8)/2*12*(K8+L8)/2,0)</f>
        <v/>
      </c>
      <c r="K8" t="n">
        <v>1</v>
      </c>
      <c r="L8" t="n">
        <v>2</v>
      </c>
      <c r="M8" t="inlineStr">
        <is>
          <t>Stick insects, tall mesh enclosure, substrate, fresh plant food</t>
        </is>
      </c>
    </row>
    <row r="9">
      <c r="A9" s="18" t="inlineStr">
        <is>
          <t>🐛 Millipede</t>
        </is>
      </c>
      <c r="B9" s="19" t="inlineStr">
        <is>
          <t>Low cost</t>
        </is>
      </c>
      <c r="C9" s="20" t="n">
        <v>8</v>
      </c>
      <c r="D9" s="20" t="n">
        <v>18</v>
      </c>
      <c r="E9" s="19" t="inlineStr">
        <is>
          <t>5–10 years</t>
        </is>
      </c>
      <c r="F9" s="20" t="n">
        <v>40</v>
      </c>
      <c r="G9" s="20" t="n">
        <v>120</v>
      </c>
      <c r="H9" s="20">
        <f>F9+C9*12</f>
        <v/>
      </c>
      <c r="I9" s="20">
        <f>G9+D9*12</f>
        <v/>
      </c>
      <c r="J9" s="20">
        <f>ROUND((C9+D9)/2*12*(K9+L9)/2,0)</f>
        <v/>
      </c>
      <c r="K9" t="n">
        <v>5</v>
      </c>
      <c r="L9" t="n">
        <v>10</v>
      </c>
      <c r="M9" t="inlineStr">
        <is>
          <t>Millipede, enclosure, deep substrate, calcium, misting</t>
        </is>
      </c>
    </row>
    <row r="10">
      <c r="A10" s="21" t="inlineStr">
        <is>
          <t>🐁 Mouse</t>
        </is>
      </c>
      <c r="B10" s="22" t="inlineStr">
        <is>
          <t>Low cost</t>
        </is>
      </c>
      <c r="C10" s="23" t="n">
        <v>8</v>
      </c>
      <c r="D10" s="23" t="n">
        <v>18</v>
      </c>
      <c r="E10" s="22" t="inlineStr">
        <is>
          <t>1–2 years</t>
        </is>
      </c>
      <c r="F10" s="23" t="n">
        <v>50</v>
      </c>
      <c r="G10" s="23" t="n">
        <v>150</v>
      </c>
      <c r="H10" s="23">
        <f>F10+C10*12</f>
        <v/>
      </c>
      <c r="I10" s="23">
        <f>G10+D10*12</f>
        <v/>
      </c>
      <c r="J10" s="23">
        <f>ROUND((C10+D10)/2*12*(K10+L10)/2,0)</f>
        <v/>
      </c>
      <c r="K10" t="n">
        <v>1</v>
      </c>
      <c r="L10" t="n">
        <v>2</v>
      </c>
      <c r="M10" t="inlineStr">
        <is>
          <t>Mice (a small group), tank or cage, wheel, bedding, hideouts</t>
        </is>
      </c>
    </row>
    <row r="11">
      <c r="A11" s="18" t="inlineStr">
        <is>
          <t>🦂 Scorpion</t>
        </is>
      </c>
      <c r="B11" s="19" t="inlineStr">
        <is>
          <t>Low cost</t>
        </is>
      </c>
      <c r="C11" s="20" t="n">
        <v>8</v>
      </c>
      <c r="D11" s="20" t="n">
        <v>20</v>
      </c>
      <c r="E11" s="19" t="inlineStr">
        <is>
          <t>5–8 years</t>
        </is>
      </c>
      <c r="F11" s="20" t="n">
        <v>50</v>
      </c>
      <c r="G11" s="20" t="n">
        <v>150</v>
      </c>
      <c r="H11" s="20">
        <f>F11+C11*12</f>
        <v/>
      </c>
      <c r="I11" s="20">
        <f>G11+D11*12</f>
        <v/>
      </c>
      <c r="J11" s="20">
        <f>ROUND((C11+D11)/2*12*(K11+L11)/2,0)</f>
        <v/>
      </c>
      <c r="K11" t="n">
        <v>5</v>
      </c>
      <c r="L11" t="n">
        <v>8</v>
      </c>
      <c r="M11" t="inlineStr">
        <is>
          <t>Scorpion, enclosure, substrate, hide, gentle heat</t>
        </is>
      </c>
    </row>
    <row r="12">
      <c r="A12" s="21" t="inlineStr">
        <is>
          <t>🕷️ Tarantula</t>
        </is>
      </c>
      <c r="B12" s="22" t="inlineStr">
        <is>
          <t>Low cost</t>
        </is>
      </c>
      <c r="C12" s="23" t="n">
        <v>8</v>
      </c>
      <c r="D12" s="23" t="n">
        <v>20</v>
      </c>
      <c r="E12" s="22" t="inlineStr">
        <is>
          <t>5–20+ years (females live longest)</t>
        </is>
      </c>
      <c r="F12" s="23" t="n">
        <v>50</v>
      </c>
      <c r="G12" s="23" t="n">
        <v>200</v>
      </c>
      <c r="H12" s="23">
        <f>F12+C12*12</f>
        <v/>
      </c>
      <c r="I12" s="23">
        <f>G12+D12*12</f>
        <v/>
      </c>
      <c r="J12" s="23">
        <f>ROUND((C12+D12)/2*12*(K12+L12)/2,0)</f>
        <v/>
      </c>
      <c r="K12" t="n">
        <v>5</v>
      </c>
      <c r="L12" t="n">
        <v>20</v>
      </c>
      <c r="M12" t="inlineStr">
        <is>
          <t>Tarantula, enclosure, substrate, water dish, hide</t>
        </is>
      </c>
    </row>
    <row r="13">
      <c r="A13" s="18" t="inlineStr">
        <is>
          <t>🦐 Shrimp &amp; Snails</t>
        </is>
      </c>
      <c r="B13" s="19" t="inlineStr">
        <is>
          <t>Low cost</t>
        </is>
      </c>
      <c r="C13" s="20" t="n">
        <v>8</v>
      </c>
      <c r="D13" s="20" t="n">
        <v>20</v>
      </c>
      <c r="E13" s="19" t="inlineStr">
        <is>
          <t>1–3 years</t>
        </is>
      </c>
      <c r="F13" s="20" t="n">
        <v>60</v>
      </c>
      <c r="G13" s="20" t="n">
        <v>200</v>
      </c>
      <c r="H13" s="20">
        <f>F13+C13*12</f>
        <v/>
      </c>
      <c r="I13" s="20">
        <f>G13+D13*12</f>
        <v/>
      </c>
      <c r="J13" s="20">
        <f>ROUND((C13+D13)/2*12*(K13+L13)/2,0)</f>
        <v/>
      </c>
      <c r="K13" t="n">
        <v>1</v>
      </c>
      <c r="L13" t="n">
        <v>3</v>
      </c>
      <c r="M13" t="inlineStr">
        <is>
          <t>Small planted tank, sponge filter, heater, plants, water conditioner</t>
        </is>
      </c>
    </row>
    <row r="14">
      <c r="A14" s="21" t="inlineStr">
        <is>
          <t>🦞 Crayfish</t>
        </is>
      </c>
      <c r="B14" s="22" t="inlineStr">
        <is>
          <t>Low cost</t>
        </is>
      </c>
      <c r="C14" s="23" t="n">
        <v>10</v>
      </c>
      <c r="D14" s="23" t="n">
        <v>25</v>
      </c>
      <c r="E14" s="22" t="inlineStr">
        <is>
          <t>2–5 years</t>
        </is>
      </c>
      <c r="F14" s="23" t="n">
        <v>60</v>
      </c>
      <c r="G14" s="23" t="n">
        <v>180</v>
      </c>
      <c r="H14" s="23">
        <f>F14+C14*12</f>
        <v/>
      </c>
      <c r="I14" s="23">
        <f>G14+D14*12</f>
        <v/>
      </c>
      <c r="J14" s="23">
        <f>ROUND((C14+D14)/2*12*(K14+L14)/2,0)</f>
        <v/>
      </c>
      <c r="K14" t="n">
        <v>2</v>
      </c>
      <c r="L14" t="n">
        <v>5</v>
      </c>
      <c r="M14" t="inlineStr">
        <is>
          <t>Crayfish, tank, filter, hides, water conditioner</t>
        </is>
      </c>
    </row>
    <row r="15">
      <c r="A15" s="18" t="inlineStr">
        <is>
          <t>🐹 Gerbil</t>
        </is>
      </c>
      <c r="B15" s="19" t="inlineStr">
        <is>
          <t>Low cost</t>
        </is>
      </c>
      <c r="C15" s="20" t="n">
        <v>10</v>
      </c>
      <c r="D15" s="20" t="n">
        <v>20</v>
      </c>
      <c r="E15" s="19" t="inlineStr">
        <is>
          <t>3–4 years</t>
        </is>
      </c>
      <c r="F15" s="20" t="n">
        <v>70</v>
      </c>
      <c r="G15" s="20" t="n">
        <v>200</v>
      </c>
      <c r="H15" s="20">
        <f>F15+C15*12</f>
        <v/>
      </c>
      <c r="I15" s="20">
        <f>G15+D15*12</f>
        <v/>
      </c>
      <c r="J15" s="20">
        <f>ROUND((C15+D15)/2*12*(K15+L15)/2,0)</f>
        <v/>
      </c>
      <c r="K15" t="n">
        <v>3</v>
      </c>
      <c r="L15" t="n">
        <v>4</v>
      </c>
      <c r="M15" t="inlineStr">
        <is>
          <t>Gerbils (a pair), tank/gerbilarium, wheel, deep bedding, hideout</t>
        </is>
      </c>
    </row>
    <row r="16">
      <c r="A16" s="21" t="inlineStr">
        <is>
          <t>🐠 Fish</t>
        </is>
      </c>
      <c r="B16" s="22" t="inlineStr">
        <is>
          <t>Low cost</t>
        </is>
      </c>
      <c r="C16" s="23" t="n">
        <v>10</v>
      </c>
      <c r="D16" s="23" t="n">
        <v>35</v>
      </c>
      <c r="E16" s="22" t="inlineStr">
        <is>
          <t>2–5 years (varies)</t>
        </is>
      </c>
      <c r="F16" s="23" t="n">
        <v>80</v>
      </c>
      <c r="G16" s="23" t="n">
        <v>350</v>
      </c>
      <c r="H16" s="23">
        <f>F16+C16*12</f>
        <v/>
      </c>
      <c r="I16" s="23">
        <f>G16+D16*12</f>
        <v/>
      </c>
      <c r="J16" s="23">
        <f>ROUND((C16+D16)/2*12*(K16+L16)/2,0)</f>
        <v/>
      </c>
      <c r="K16" t="n">
        <v>2</v>
      </c>
      <c r="L16" t="n">
        <v>5</v>
      </c>
      <c r="M16" t="inlineStr">
        <is>
          <t>Tank, filter, heater, light, water conditioner, test kit, decor</t>
        </is>
      </c>
    </row>
    <row r="17">
      <c r="A17" s="18" t="inlineStr">
        <is>
          <t>🐸 Aquatic Frog</t>
        </is>
      </c>
      <c r="B17" s="19" t="inlineStr">
        <is>
          <t>Low cost</t>
        </is>
      </c>
      <c r="C17" s="20" t="n">
        <v>10</v>
      </c>
      <c r="D17" s="20" t="n">
        <v>25</v>
      </c>
      <c r="E17" s="19" t="inlineStr">
        <is>
          <t>5–15 years (varies)</t>
        </is>
      </c>
      <c r="F17" s="20" t="n">
        <v>80</v>
      </c>
      <c r="G17" s="20" t="n">
        <v>250</v>
      </c>
      <c r="H17" s="20">
        <f>F17+C17*12</f>
        <v/>
      </c>
      <c r="I17" s="20">
        <f>G17+D17*12</f>
        <v/>
      </c>
      <c r="J17" s="20">
        <f>ROUND((C17+D17)/2*12*(K17+L17)/2,0)</f>
        <v/>
      </c>
      <c r="K17" t="n">
        <v>5</v>
      </c>
      <c r="L17" t="n">
        <v>15</v>
      </c>
      <c r="M17" t="inlineStr">
        <is>
          <t>Aquatic frog, tank, filter/heat, secure lid, plants</t>
        </is>
      </c>
    </row>
    <row r="18">
      <c r="A18" s="21" t="inlineStr">
        <is>
          <t>🐹 Hamster</t>
        </is>
      </c>
      <c r="B18" s="22" t="inlineStr">
        <is>
          <t>Low cost</t>
        </is>
      </c>
      <c r="C18" s="23" t="n">
        <v>10</v>
      </c>
      <c r="D18" s="23" t="n">
        <v>25</v>
      </c>
      <c r="E18" s="22" t="inlineStr">
        <is>
          <t>2–3 years</t>
        </is>
      </c>
      <c r="F18" s="23" t="n">
        <v>80</v>
      </c>
      <c r="G18" s="23" t="n">
        <v>250</v>
      </c>
      <c r="H18" s="23">
        <f>F18+C18*12</f>
        <v/>
      </c>
      <c r="I18" s="23">
        <f>G18+D18*12</f>
        <v/>
      </c>
      <c r="J18" s="23">
        <f>ROUND((C18+D18)/2*12*(K18+L18)/2,0)</f>
        <v/>
      </c>
      <c r="K18" t="n">
        <v>2</v>
      </c>
      <c r="L18" t="n">
        <v>3</v>
      </c>
      <c r="M18" t="inlineStr">
        <is>
          <t>Hamster, a large cage (bigger than pet-store kits), solid wheel, deep bedding, hideout</t>
        </is>
      </c>
    </row>
    <row r="19">
      <c r="A19" s="18" t="inlineStr">
        <is>
          <t>🦀 Hermit Crab</t>
        </is>
      </c>
      <c r="B19" s="19" t="inlineStr">
        <is>
          <t>Low cost</t>
        </is>
      </c>
      <c r="C19" s="20" t="n">
        <v>10</v>
      </c>
      <c r="D19" s="20" t="n">
        <v>25</v>
      </c>
      <c r="E19" s="19" t="inlineStr">
        <is>
          <t>up to 10+ years (with great care)</t>
        </is>
      </c>
      <c r="F19" s="20" t="n">
        <v>80</v>
      </c>
      <c r="G19" s="20" t="n">
        <v>200</v>
      </c>
      <c r="H19" s="20">
        <f>F19+C19*12</f>
        <v/>
      </c>
      <c r="I19" s="20">
        <f>G19+D19*12</f>
        <v/>
      </c>
      <c r="J19" s="20">
        <f>ROUND((C19+D19)/2*12*(K19+L19)/2,0)</f>
        <v/>
      </c>
      <c r="K19" t="n">
        <v>10</v>
      </c>
      <c r="L19" t="n">
        <v>10</v>
      </c>
      <c r="M19" t="inlineStr">
        <is>
          <t>Hermit crabs (2+), tank, heat + humidity gear, extra shells, deep substrate</t>
        </is>
      </c>
    </row>
    <row r="20">
      <c r="A20" s="21" t="inlineStr">
        <is>
          <t>🦎 Newt &amp; Salamander</t>
        </is>
      </c>
      <c r="B20" s="22" t="inlineStr">
        <is>
          <t>Low cost</t>
        </is>
      </c>
      <c r="C20" s="23" t="n">
        <v>10</v>
      </c>
      <c r="D20" s="23" t="n">
        <v>25</v>
      </c>
      <c r="E20" s="22" t="inlineStr">
        <is>
          <t>10–15 years</t>
        </is>
      </c>
      <c r="F20" s="23" t="n">
        <v>100</v>
      </c>
      <c r="G20" s="23" t="n">
        <v>300</v>
      </c>
      <c r="H20" s="23">
        <f>F20+C20*12</f>
        <v/>
      </c>
      <c r="I20" s="23">
        <f>G20+D20*12</f>
        <v/>
      </c>
      <c r="J20" s="23">
        <f>ROUND((C20+D20)/2*12*(K20+L20)/2,0)</f>
        <v/>
      </c>
      <c r="K20" t="n">
        <v>10</v>
      </c>
      <c r="L20" t="n">
        <v>15</v>
      </c>
      <c r="M20" t="inlineStr">
        <is>
          <t>Newt/salamander, tank, gentle filter, cool setup, hides, secure lid</t>
        </is>
      </c>
    </row>
    <row r="21">
      <c r="A21" s="18" t="inlineStr">
        <is>
          <t>🦜 Parakeet &amp; Small Birds</t>
        </is>
      </c>
      <c r="B21" s="19" t="inlineStr">
        <is>
          <t>Low cost</t>
        </is>
      </c>
      <c r="C21" s="20" t="n">
        <v>15</v>
      </c>
      <c r="D21" s="20" t="n">
        <v>35</v>
      </c>
      <c r="E21" s="19" t="inlineStr">
        <is>
          <t>7–15 years (varies)</t>
        </is>
      </c>
      <c r="F21" s="20" t="n">
        <v>80</v>
      </c>
      <c r="G21" s="20" t="n">
        <v>250</v>
      </c>
      <c r="H21" s="20">
        <f>F21+C21*12</f>
        <v/>
      </c>
      <c r="I21" s="20">
        <f>G21+D21*12</f>
        <v/>
      </c>
      <c r="J21" s="20">
        <f>ROUND((C21+D21)/2*12*(K21+L21)/2,0)</f>
        <v/>
      </c>
      <c r="K21" t="n">
        <v>7</v>
      </c>
      <c r="L21" t="n">
        <v>15</v>
      </c>
      <c r="M21" t="inlineStr">
        <is>
          <t>Budgie(s), roomy cage, perches, toys, feeders, cover</t>
        </is>
      </c>
    </row>
    <row r="22">
      <c r="A22" s="21" t="inlineStr">
        <is>
          <t>🐀 Rat</t>
        </is>
      </c>
      <c r="B22" s="22" t="inlineStr">
        <is>
          <t>Low cost</t>
        </is>
      </c>
      <c r="C22" s="23" t="n">
        <v>15</v>
      </c>
      <c r="D22" s="23" t="n">
        <v>30</v>
      </c>
      <c r="E22" s="22" t="inlineStr">
        <is>
          <t>2–3 years</t>
        </is>
      </c>
      <c r="F22" s="23" t="n">
        <v>100</v>
      </c>
      <c r="G22" s="23" t="n">
        <v>300</v>
      </c>
      <c r="H22" s="23">
        <f>F22+C22*12</f>
        <v/>
      </c>
      <c r="I22" s="23">
        <f>G22+D22*12</f>
        <v/>
      </c>
      <c r="J22" s="23">
        <f>ROUND((C22+D22)/2*12*(K22+L22)/2,0)</f>
        <v/>
      </c>
      <c r="K22" t="n">
        <v>2</v>
      </c>
      <c r="L22" t="n">
        <v>3</v>
      </c>
      <c r="M22" t="inlineStr">
        <is>
          <t>Rats (a pair), tall wire cage, hammocks, hideouts, water bottle</t>
        </is>
      </c>
    </row>
    <row r="23">
      <c r="A23" s="18" t="inlineStr">
        <is>
          <t>🦎 Anole</t>
        </is>
      </c>
      <c r="B23" s="19" t="inlineStr">
        <is>
          <t>Low cost</t>
        </is>
      </c>
      <c r="C23" s="20" t="n">
        <v>15</v>
      </c>
      <c r="D23" s="20" t="n">
        <v>30</v>
      </c>
      <c r="E23" s="19" t="inlineStr">
        <is>
          <t>4–6 years</t>
        </is>
      </c>
      <c r="F23" s="20" t="n">
        <v>120</v>
      </c>
      <c r="G23" s="20" t="n">
        <v>300</v>
      </c>
      <c r="H23" s="20">
        <f>F23+C23*12</f>
        <v/>
      </c>
      <c r="I23" s="20">
        <f>G23+D23*12</f>
        <v/>
      </c>
      <c r="J23" s="20">
        <f>ROUND((C23+D23)/2*12*(K23+L23)/2,0)</f>
        <v/>
      </c>
      <c r="K23" t="n">
        <v>4</v>
      </c>
      <c r="L23" t="n">
        <v>6</v>
      </c>
      <c r="M23" t="inlineStr">
        <is>
          <t>Anole, planted terrarium, UVB, heat, misting, hides</t>
        </is>
      </c>
    </row>
    <row r="24">
      <c r="A24" s="21" t="inlineStr">
        <is>
          <t>🐦 Quail</t>
        </is>
      </c>
      <c r="B24" s="22" t="inlineStr">
        <is>
          <t>Low cost</t>
        </is>
      </c>
      <c r="C24" s="23" t="n">
        <v>15</v>
      </c>
      <c r="D24" s="23" t="n">
        <v>35</v>
      </c>
      <c r="E24" s="22" t="inlineStr">
        <is>
          <t>2–4 years</t>
        </is>
      </c>
      <c r="F24" s="23" t="n">
        <v>150</v>
      </c>
      <c r="G24" s="23" t="n">
        <v>600</v>
      </c>
      <c r="H24" s="23">
        <f>F24+C24*12</f>
        <v/>
      </c>
      <c r="I24" s="23">
        <f>G24+D24*12</f>
        <v/>
      </c>
      <c r="J24" s="23">
        <f>ROUND((C24+D24)/2*12*(K24+L24)/2,0)</f>
        <v/>
      </c>
      <c r="K24" t="n">
        <v>2</v>
      </c>
      <c r="L24" t="n">
        <v>4</v>
      </c>
      <c r="M24" t="inlineStr">
        <is>
          <t>Quail, hutch/aviary, feeder/waterer, brooder + heat, bedding</t>
        </is>
      </c>
    </row>
    <row r="25">
      <c r="A25" s="18" t="inlineStr">
        <is>
          <t>🐍 Snake</t>
        </is>
      </c>
      <c r="B25" s="19" t="inlineStr">
        <is>
          <t>Medium cost</t>
        </is>
      </c>
      <c r="C25" s="20" t="n">
        <v>15</v>
      </c>
      <c r="D25" s="20" t="n">
        <v>40</v>
      </c>
      <c r="E25" s="19" t="inlineStr">
        <is>
          <t>15–30 years</t>
        </is>
      </c>
      <c r="F25" s="20" t="n">
        <v>150</v>
      </c>
      <c r="G25" s="20" t="n">
        <v>500</v>
      </c>
      <c r="H25" s="20">
        <f>F25+C25*12</f>
        <v/>
      </c>
      <c r="I25" s="20">
        <f>G25+D25*12</f>
        <v/>
      </c>
      <c r="J25" s="20">
        <f>ROUND((C25+D25)/2*12*(K25+L25)/2,0)</f>
        <v/>
      </c>
      <c r="K25" t="n">
        <v>15</v>
      </c>
      <c r="L25" t="n">
        <v>30</v>
      </c>
      <c r="M25" t="inlineStr">
        <is>
          <t>Snake, enclosure, heat + thermostat, two hides, water bowl</t>
        </is>
      </c>
    </row>
    <row r="26">
      <c r="A26" s="21" t="inlineStr">
        <is>
          <t>🦎 Gecko</t>
        </is>
      </c>
      <c r="B26" s="22" t="inlineStr">
        <is>
          <t>Medium cost</t>
        </is>
      </c>
      <c r="C26" s="23" t="n">
        <v>20</v>
      </c>
      <c r="D26" s="23" t="n">
        <v>40</v>
      </c>
      <c r="E26" s="22" t="inlineStr">
        <is>
          <t>10–20 years</t>
        </is>
      </c>
      <c r="F26" s="23" t="n">
        <v>150</v>
      </c>
      <c r="G26" s="23" t="n">
        <v>400</v>
      </c>
      <c r="H26" s="23">
        <f>F26+C26*12</f>
        <v/>
      </c>
      <c r="I26" s="23">
        <f>G26+D26*12</f>
        <v/>
      </c>
      <c r="J26" s="23">
        <f>ROUND((C26+D26)/2*12*(K26+L26)/2,0)</f>
        <v/>
      </c>
      <c r="K26" t="n">
        <v>10</v>
      </c>
      <c r="L26" t="n">
        <v>20</v>
      </c>
      <c r="M26" t="inlineStr">
        <is>
          <t>Leopard gecko, tank, heat + thermostat, UVB, two hides, substrate</t>
        </is>
      </c>
    </row>
    <row r="27">
      <c r="A27" s="18" t="inlineStr">
        <is>
          <t>🐹 Guinea Pig</t>
        </is>
      </c>
      <c r="B27" s="19" t="inlineStr">
        <is>
          <t>Medium cost</t>
        </is>
      </c>
      <c r="C27" s="20" t="n">
        <v>25</v>
      </c>
      <c r="D27" s="20" t="n">
        <v>45</v>
      </c>
      <c r="E27" s="19" t="inlineStr">
        <is>
          <t>5–7 years</t>
        </is>
      </c>
      <c r="F27" s="20" t="n">
        <v>150</v>
      </c>
      <c r="G27" s="20" t="n">
        <v>400</v>
      </c>
      <c r="H27" s="20">
        <f>F27+C27*12</f>
        <v/>
      </c>
      <c r="I27" s="20">
        <f>G27+D27*12</f>
        <v/>
      </c>
      <c r="J27" s="20">
        <f>ROUND((C27+D27)/2*12*(K27+L27)/2,0)</f>
        <v/>
      </c>
      <c r="K27" t="n">
        <v>5</v>
      </c>
      <c r="L27" t="n">
        <v>7</v>
      </c>
      <c r="M27" t="inlineStr">
        <is>
          <t>Guinea pigs (a pair is best), large cage, hideouts, water bottle, starter hay &amp; bedding</t>
        </is>
      </c>
    </row>
    <row r="28">
      <c r="A28" s="21" t="inlineStr">
        <is>
          <t>🐲 Axolotl</t>
        </is>
      </c>
      <c r="B28" s="22" t="inlineStr">
        <is>
          <t>Higher cost</t>
        </is>
      </c>
      <c r="C28" s="23" t="n">
        <v>25</v>
      </c>
      <c r="D28" s="23" t="n">
        <v>55</v>
      </c>
      <c r="E28" s="22" t="inlineStr">
        <is>
          <t>10–15 years</t>
        </is>
      </c>
      <c r="F28" s="23" t="n">
        <v>200</v>
      </c>
      <c r="G28" s="23" t="n">
        <v>450</v>
      </c>
      <c r="H28" s="23">
        <f>F28+C28*12</f>
        <v/>
      </c>
      <c r="I28" s="23">
        <f>G28+D28*12</f>
        <v/>
      </c>
      <c r="J28" s="23">
        <f>ROUND((C28+D28)/2*12*(K28+L28)/2,0)</f>
        <v/>
      </c>
      <c r="K28" t="n">
        <v>10</v>
      </c>
      <c r="L28" t="n">
        <v>15</v>
      </c>
      <c r="M28" t="inlineStr">
        <is>
          <t>Axolotl, 20-gal+ tank, gentle filter, and a chiller/fan if your home runs warm</t>
        </is>
      </c>
    </row>
    <row r="29">
      <c r="A29" s="18" t="inlineStr">
        <is>
          <t>🦔 Hedgehog</t>
        </is>
      </c>
      <c r="B29" s="19" t="inlineStr">
        <is>
          <t>Medium cost</t>
        </is>
      </c>
      <c r="C29" s="20" t="n">
        <v>25</v>
      </c>
      <c r="D29" s="20" t="n">
        <v>50</v>
      </c>
      <c r="E29" s="19" t="inlineStr">
        <is>
          <t>4–6 years</t>
        </is>
      </c>
      <c r="F29" s="20" t="n">
        <v>200</v>
      </c>
      <c r="G29" s="20" t="n">
        <v>500</v>
      </c>
      <c r="H29" s="20">
        <f>F29+C29*12</f>
        <v/>
      </c>
      <c r="I29" s="20">
        <f>G29+D29*12</f>
        <v/>
      </c>
      <c r="J29" s="20">
        <f>ROUND((C29+D29)/2*12*(K29+L29)/2,0)</f>
        <v/>
      </c>
      <c r="K29" t="n">
        <v>4</v>
      </c>
      <c r="L29" t="n">
        <v>6</v>
      </c>
      <c r="M29" t="inlineStr">
        <is>
          <t>Hedgehog, roomy cage, safe heat source, wheel, hideout</t>
        </is>
      </c>
    </row>
    <row r="30">
      <c r="A30" s="21" t="inlineStr">
        <is>
          <t>🐱 Cat</t>
        </is>
      </c>
      <c r="B30" s="22" t="inlineStr">
        <is>
          <t>Medium cost</t>
        </is>
      </c>
      <c r="C30" s="23" t="n">
        <v>30</v>
      </c>
      <c r="D30" s="23" t="n">
        <v>80</v>
      </c>
      <c r="E30" s="22" t="inlineStr">
        <is>
          <t>12–18 years</t>
        </is>
      </c>
      <c r="F30" s="23" t="n">
        <v>150</v>
      </c>
      <c r="G30" s="23" t="n">
        <v>600</v>
      </c>
      <c r="H30" s="23">
        <f>F30+C30*12</f>
        <v/>
      </c>
      <c r="I30" s="23">
        <f>G30+D30*12</f>
        <v/>
      </c>
      <c r="J30" s="23">
        <f>ROUND((C30+D30)/2*12*(K30+L30)/2,0)</f>
        <v/>
      </c>
      <c r="K30" t="n">
        <v>12</v>
      </c>
      <c r="L30" t="n">
        <v>18</v>
      </c>
      <c r="M30" t="inlineStr">
        <is>
          <t>Adoption, spay-neuter, first vaccines, litter box, carrier, scratching post, starter gear</t>
        </is>
      </c>
    </row>
    <row r="31">
      <c r="A31" s="18" t="inlineStr">
        <is>
          <t>🐰 Rabbit</t>
        </is>
      </c>
      <c r="B31" s="19" t="inlineStr">
        <is>
          <t>Medium cost</t>
        </is>
      </c>
      <c r="C31" s="20" t="n">
        <v>30</v>
      </c>
      <c r="D31" s="20" t="n">
        <v>60</v>
      </c>
      <c r="E31" s="19" t="inlineStr">
        <is>
          <t>8–12 years</t>
        </is>
      </c>
      <c r="F31" s="20" t="n">
        <v>150</v>
      </c>
      <c r="G31" s="20" t="n">
        <v>500</v>
      </c>
      <c r="H31" s="20">
        <f>F31+C31*12</f>
        <v/>
      </c>
      <c r="I31" s="20">
        <f>G31+D31*12</f>
        <v/>
      </c>
      <c r="J31" s="20">
        <f>ROUND((C31+D31)/2*12*(K31+L31)/2,0)</f>
        <v/>
      </c>
      <c r="K31" t="n">
        <v>8</v>
      </c>
      <c r="L31" t="n">
        <v>12</v>
      </c>
      <c r="M31" t="inlineStr">
        <is>
          <t>Rabbit, roomy pen or cage, spay-neuter, litter box, hay rack, hideout</t>
        </is>
      </c>
    </row>
    <row r="32">
      <c r="A32" s="21" t="inlineStr">
        <is>
          <t>🐔 Chicken</t>
        </is>
      </c>
      <c r="B32" s="22" t="inlineStr">
        <is>
          <t>Medium cost</t>
        </is>
      </c>
      <c r="C32" s="23" t="n">
        <v>20</v>
      </c>
      <c r="D32" s="23" t="n">
        <v>45</v>
      </c>
      <c r="E32" s="22" t="inlineStr">
        <is>
          <t>5–10 years</t>
        </is>
      </c>
      <c r="F32" s="23" t="n">
        <v>300</v>
      </c>
      <c r="G32" s="23" t="n">
        <v>1500</v>
      </c>
      <c r="H32" s="23">
        <f>F32+C32*12</f>
        <v/>
      </c>
      <c r="I32" s="23">
        <f>G32+D32*12</f>
        <v/>
      </c>
      <c r="J32" s="23">
        <f>ROUND((C32+D32)/2*12*(K32+L32)/2,0)</f>
        <v/>
      </c>
      <c r="K32" t="n">
        <v>5</v>
      </c>
      <c r="L32" t="n">
        <v>10</v>
      </c>
      <c r="M32" t="inlineStr">
        <is>
          <t>Chicks, coop + run (the big cost), feeder/waterer, brooder + heat, bedding</t>
        </is>
      </c>
    </row>
    <row r="33">
      <c r="A33" s="18" t="inlineStr">
        <is>
          <t>🐢 Aquatic Turtle</t>
        </is>
      </c>
      <c r="B33" s="19" t="inlineStr">
        <is>
          <t>Higher cost</t>
        </is>
      </c>
      <c r="C33" s="20" t="n">
        <v>25</v>
      </c>
      <c r="D33" s="20" t="n">
        <v>55</v>
      </c>
      <c r="E33" s="19" t="inlineStr">
        <is>
          <t>20–40 years</t>
        </is>
      </c>
      <c r="F33" s="20" t="n">
        <v>250</v>
      </c>
      <c r="G33" s="20" t="n">
        <v>600</v>
      </c>
      <c r="H33" s="20">
        <f>F33+C33*12</f>
        <v/>
      </c>
      <c r="I33" s="20">
        <f>G33+D33*12</f>
        <v/>
      </c>
      <c r="J33" s="20">
        <f>ROUND((C33+D33)/2*12*(K33+L33)/2,0)</f>
        <v/>
      </c>
      <c r="K33" t="n">
        <v>20</v>
      </c>
      <c r="L33" t="n">
        <v>40</v>
      </c>
      <c r="M33" t="inlineStr">
        <is>
          <t>Turtle, large tank, oversized filter, basking dock, UVB + basking heat</t>
        </is>
      </c>
    </row>
    <row r="34">
      <c r="A34" s="21" t="inlineStr">
        <is>
          <t>🐭 Chinchilla</t>
        </is>
      </c>
      <c r="B34" s="22" t="inlineStr">
        <is>
          <t>Medium cost</t>
        </is>
      </c>
      <c r="C34" s="23" t="n">
        <v>25</v>
      </c>
      <c r="D34" s="23" t="n">
        <v>50</v>
      </c>
      <c r="E34" s="22" t="inlineStr">
        <is>
          <t>10–20 years</t>
        </is>
      </c>
      <c r="F34" s="23" t="n">
        <v>300</v>
      </c>
      <c r="G34" s="23" t="n">
        <v>700</v>
      </c>
      <c r="H34" s="23">
        <f>F34+C34*12</f>
        <v/>
      </c>
      <c r="I34" s="23">
        <f>G34+D34*12</f>
        <v/>
      </c>
      <c r="J34" s="23">
        <f>ROUND((C34+D34)/2*12*(K34+L34)/2,0)</f>
        <v/>
      </c>
      <c r="K34" t="n">
        <v>10</v>
      </c>
      <c r="L34" t="n">
        <v>20</v>
      </c>
      <c r="M34" t="inlineStr">
        <is>
          <t>Chinchilla, tall multi-level cage, dust bath, wheel, ledges, hideout</t>
        </is>
      </c>
    </row>
    <row r="35">
      <c r="A35" s="18" t="inlineStr">
        <is>
          <t>🦆 Duck</t>
        </is>
      </c>
      <c r="B35" s="19" t="inlineStr">
        <is>
          <t>Medium cost</t>
        </is>
      </c>
      <c r="C35" s="20" t="n">
        <v>25</v>
      </c>
      <c r="D35" s="20" t="n">
        <v>55</v>
      </c>
      <c r="E35" s="19" t="inlineStr">
        <is>
          <t>8–12 years</t>
        </is>
      </c>
      <c r="F35" s="20" t="n">
        <v>300</v>
      </c>
      <c r="G35" s="20" t="n">
        <v>1200</v>
      </c>
      <c r="H35" s="20">
        <f>F35+C35*12</f>
        <v/>
      </c>
      <c r="I35" s="20">
        <f>G35+D35*12</f>
        <v/>
      </c>
      <c r="J35" s="20">
        <f>ROUND((C35+D35)/2*12*(K35+L35)/2,0)</f>
        <v/>
      </c>
      <c r="K35" t="n">
        <v>8</v>
      </c>
      <c r="L35" t="n">
        <v>12</v>
      </c>
      <c r="M35" t="inlineStr">
        <is>
          <t>Ducklings, shelter/coop, water/pool area, feeders, brooder + heat</t>
        </is>
      </c>
    </row>
    <row r="36">
      <c r="A36" s="21" t="inlineStr">
        <is>
          <t>🦎 Blue-Tongued Skink</t>
        </is>
      </c>
      <c r="B36" s="22" t="inlineStr">
        <is>
          <t>Higher cost</t>
        </is>
      </c>
      <c r="C36" s="23" t="n">
        <v>25</v>
      </c>
      <c r="D36" s="23" t="n">
        <v>50</v>
      </c>
      <c r="E36" s="22" t="inlineStr">
        <is>
          <t>15–20 years</t>
        </is>
      </c>
      <c r="F36" s="23" t="n">
        <v>300</v>
      </c>
      <c r="G36" s="23" t="n">
        <v>700</v>
      </c>
      <c r="H36" s="23">
        <f>F36+C36*12</f>
        <v/>
      </c>
      <c r="I36" s="23">
        <f>G36+D36*12</f>
        <v/>
      </c>
      <c r="J36" s="23">
        <f>ROUND((C36+D36)/2*12*(K36+L36)/2,0)</f>
        <v/>
      </c>
      <c r="K36" t="n">
        <v>15</v>
      </c>
      <c r="L36" t="n">
        <v>20</v>
      </c>
      <c r="M36" t="inlineStr">
        <is>
          <t>Blue-tongued skink, large floor enclosure, UVB, heat, deep substrate</t>
        </is>
      </c>
    </row>
    <row r="37">
      <c r="A37" s="18" t="inlineStr">
        <is>
          <t>🐉 Bearded Dragon</t>
        </is>
      </c>
      <c r="B37" s="19" t="inlineStr">
        <is>
          <t>Higher cost</t>
        </is>
      </c>
      <c r="C37" s="20" t="n">
        <v>30</v>
      </c>
      <c r="D37" s="20" t="n">
        <v>60</v>
      </c>
      <c r="E37" s="19" t="inlineStr">
        <is>
          <t>8–12 years</t>
        </is>
      </c>
      <c r="F37" s="20" t="n">
        <v>250</v>
      </c>
      <c r="G37" s="20" t="n">
        <v>650</v>
      </c>
      <c r="H37" s="20">
        <f>F37+C37*12</f>
        <v/>
      </c>
      <c r="I37" s="20">
        <f>G37+D37*12</f>
        <v/>
      </c>
      <c r="J37" s="20">
        <f>ROUND((C37+D37)/2*12*(K37+L37)/2,0)</f>
        <v/>
      </c>
      <c r="K37" t="n">
        <v>8</v>
      </c>
      <c r="L37" t="n">
        <v>12</v>
      </c>
      <c r="M37" t="inlineStr">
        <is>
          <t>Bearded dragon, 40-gal+ enclosure, UVB, basking heat, thermostat, decor</t>
        </is>
      </c>
    </row>
    <row r="38">
      <c r="A38" s="21" t="inlineStr">
        <is>
          <t>🦎 Chameleon</t>
        </is>
      </c>
      <c r="B38" s="22" t="inlineStr">
        <is>
          <t>Higher cost</t>
        </is>
      </c>
      <c r="C38" s="23" t="n">
        <v>30</v>
      </c>
      <c r="D38" s="23" t="n">
        <v>60</v>
      </c>
      <c r="E38" s="22" t="inlineStr">
        <is>
          <t>5–8 years</t>
        </is>
      </c>
      <c r="F38" s="23" t="n">
        <v>250</v>
      </c>
      <c r="G38" s="23" t="n">
        <v>600</v>
      </c>
      <c r="H38" s="23">
        <f>F38+C38*12</f>
        <v/>
      </c>
      <c r="I38" s="23">
        <f>G38+D38*12</f>
        <v/>
      </c>
      <c r="J38" s="23">
        <f>ROUND((C38+D38)/2*12*(K38+L38)/2,0)</f>
        <v/>
      </c>
      <c r="K38" t="n">
        <v>5</v>
      </c>
      <c r="L38" t="n">
        <v>8</v>
      </c>
      <c r="M38" t="inlineStr">
        <is>
          <t>Chameleon, screen cage, misting/dripper system, UVB, heat, live plants</t>
        </is>
      </c>
    </row>
    <row r="39">
      <c r="A39" s="18" t="inlineStr">
        <is>
          <t>🐢 Tortoise</t>
        </is>
      </c>
      <c r="B39" s="19" t="inlineStr">
        <is>
          <t>Higher cost</t>
        </is>
      </c>
      <c r="C39" s="20" t="n">
        <v>30</v>
      </c>
      <c r="D39" s="20" t="n">
        <v>60</v>
      </c>
      <c r="E39" s="19" t="inlineStr">
        <is>
          <t>50–100+ years</t>
        </is>
      </c>
      <c r="F39" s="20" t="n">
        <v>250</v>
      </c>
      <c r="G39" s="20" t="n">
        <v>700</v>
      </c>
      <c r="H39" s="20">
        <f>F39+C39*12</f>
        <v/>
      </c>
      <c r="I39" s="20">
        <f>G39+D39*12</f>
        <v/>
      </c>
      <c r="J39" s="20">
        <f>ROUND((C39+D39)/2*12*(K39+L39)/2,0)</f>
        <v/>
      </c>
      <c r="K39" t="n">
        <v>50</v>
      </c>
      <c r="L39" t="n">
        <v>100</v>
      </c>
      <c r="M39" t="inlineStr">
        <is>
          <t>Tortoise, large tortoise table/enclosure, strong UVB, heat, substrate</t>
        </is>
      </c>
    </row>
    <row r="40">
      <c r="A40" s="21" t="inlineStr">
        <is>
          <t>🐿️ Sugar Glider</t>
        </is>
      </c>
      <c r="B40" s="22" t="inlineStr">
        <is>
          <t>Medium cost</t>
        </is>
      </c>
      <c r="C40" s="23" t="n">
        <v>30</v>
      </c>
      <c r="D40" s="23" t="n">
        <v>60</v>
      </c>
      <c r="E40" s="22" t="inlineStr">
        <is>
          <t>10–15 years</t>
        </is>
      </c>
      <c r="F40" s="23" t="n">
        <v>300</v>
      </c>
      <c r="G40" s="23" t="n">
        <v>800</v>
      </c>
      <c r="H40" s="23">
        <f>F40+C40*12</f>
        <v/>
      </c>
      <c r="I40" s="23">
        <f>G40+D40*12</f>
        <v/>
      </c>
      <c r="J40" s="23">
        <f>ROUND((C40+D40)/2*12*(K40+L40)/2,0)</f>
        <v/>
      </c>
      <c r="K40" t="n">
        <v>10</v>
      </c>
      <c r="L40" t="n">
        <v>15</v>
      </c>
      <c r="M40" t="inlineStr">
        <is>
          <t>Gliders (a bonded pair), tall cage, sleeping pouches, wheel, bonding supplies</t>
        </is>
      </c>
    </row>
    <row r="41">
      <c r="A41" s="18" t="inlineStr">
        <is>
          <t>🦦 Ferret</t>
        </is>
      </c>
      <c r="B41" s="19" t="inlineStr">
        <is>
          <t>Higher cost</t>
        </is>
      </c>
      <c r="C41" s="20" t="n">
        <v>40</v>
      </c>
      <c r="D41" s="20" t="n">
        <v>80</v>
      </c>
      <c r="E41" s="19" t="inlineStr">
        <is>
          <t>6–10 years</t>
        </is>
      </c>
      <c r="F41" s="20" t="n">
        <v>300</v>
      </c>
      <c r="G41" s="20" t="n">
        <v>800</v>
      </c>
      <c r="H41" s="20">
        <f>F41+C41*12</f>
        <v/>
      </c>
      <c r="I41" s="20">
        <f>G41+D41*12</f>
        <v/>
      </c>
      <c r="J41" s="20">
        <f>ROUND((C41+D41)/2*12*(K41+L41)/2,0)</f>
        <v/>
      </c>
      <c r="K41" t="n">
        <v>6</v>
      </c>
      <c r="L41" t="n">
        <v>10</v>
      </c>
      <c r="M41" t="inlineStr">
        <is>
          <t>Ferret, large multi-level cage, litter pans, hammocks, first vaccines/vet</t>
        </is>
      </c>
    </row>
    <row r="42">
      <c r="A42" s="21" t="inlineStr">
        <is>
          <t>🦖 Iguana</t>
        </is>
      </c>
      <c r="B42" s="22" t="inlineStr">
        <is>
          <t>Higher cost</t>
        </is>
      </c>
      <c r="C42" s="23" t="n">
        <v>40</v>
      </c>
      <c r="D42" s="23" t="n">
        <v>90</v>
      </c>
      <c r="E42" s="22" t="inlineStr">
        <is>
          <t>15–20 years</t>
        </is>
      </c>
      <c r="F42" s="23" t="n">
        <v>300</v>
      </c>
      <c r="G42" s="23" t="n">
        <v>1000</v>
      </c>
      <c r="H42" s="23">
        <f>F42+C42*12</f>
        <v/>
      </c>
      <c r="I42" s="23">
        <f>G42+D42*12</f>
        <v/>
      </c>
      <c r="J42" s="23">
        <f>ROUND((C42+D42)/2*12*(K42+L42)/2,0)</f>
        <v/>
      </c>
      <c r="K42" t="n">
        <v>15</v>
      </c>
      <c r="L42" t="n">
        <v>20</v>
      </c>
      <c r="M42" t="inlineStr">
        <is>
          <t>Iguana, very large custom enclosure (the big cost), strong UVB, heat</t>
        </is>
      </c>
    </row>
    <row r="43">
      <c r="A43" s="18" t="inlineStr">
        <is>
          <t>🐶 Dog</t>
        </is>
      </c>
      <c r="B43" s="19" t="inlineStr">
        <is>
          <t>Higher cost</t>
        </is>
      </c>
      <c r="C43" s="20" t="n">
        <v>50</v>
      </c>
      <c r="D43" s="20" t="n">
        <v>120</v>
      </c>
      <c r="E43" s="19" t="inlineStr">
        <is>
          <t>10–15 years</t>
        </is>
      </c>
      <c r="F43" s="20" t="n">
        <v>350</v>
      </c>
      <c r="G43" s="20" t="n">
        <v>1300</v>
      </c>
      <c r="H43" s="20">
        <f>F43+C43*12</f>
        <v/>
      </c>
      <c r="I43" s="20">
        <f>G43+D43*12</f>
        <v/>
      </c>
      <c r="J43" s="20">
        <f>ROUND((C43+D43)/2*12*(K43+L43)/2,0)</f>
        <v/>
      </c>
      <c r="K43" t="n">
        <v>10</v>
      </c>
      <c r="L43" t="n">
        <v>15</v>
      </c>
      <c r="M43" t="inlineStr">
        <is>
          <t>Adoption/purchase, spay-neuter, first vaccines &amp; vet exam, crate, bed, leash, starter training</t>
        </is>
      </c>
    </row>
    <row r="44">
      <c r="A44" s="21" t="inlineStr">
        <is>
          <t>🐐 Goat</t>
        </is>
      </c>
      <c r="B44" s="22" t="inlineStr">
        <is>
          <t>Higher cost</t>
        </is>
      </c>
      <c r="C44" s="23" t="n">
        <v>40</v>
      </c>
      <c r="D44" s="23" t="n">
        <v>90</v>
      </c>
      <c r="E44" s="22" t="inlineStr">
        <is>
          <t>12–15 years</t>
        </is>
      </c>
      <c r="F44" s="23" t="n">
        <v>500</v>
      </c>
      <c r="G44" s="23" t="n">
        <v>2500</v>
      </c>
      <c r="H44" s="23">
        <f>F44+C44*12</f>
        <v/>
      </c>
      <c r="I44" s="23">
        <f>G44+D44*12</f>
        <v/>
      </c>
      <c r="J44" s="23">
        <f>ROUND((C44+D44)/2*12*(K44+L44)/2,0)</f>
        <v/>
      </c>
      <c r="K44" t="n">
        <v>12</v>
      </c>
      <c r="L44" t="n">
        <v>15</v>
      </c>
      <c r="M44" t="inlineStr">
        <is>
          <t>Goats (need a buddy), shelter, sturdy fencing (the big cost), feeders, first vet</t>
        </is>
      </c>
    </row>
    <row r="45">
      <c r="A45" s="18" t="inlineStr">
        <is>
          <t>🦜 Parrots &amp; Larger Birds</t>
        </is>
      </c>
      <c r="B45" s="19" t="inlineStr">
        <is>
          <t>Higher cost</t>
        </is>
      </c>
      <c r="C45" s="20" t="n">
        <v>50</v>
      </c>
      <c r="D45" s="20" t="n">
        <v>120</v>
      </c>
      <c r="E45" s="19" t="inlineStr">
        <is>
          <t>30–70+ years</t>
        </is>
      </c>
      <c r="F45" s="20" t="n">
        <v>600</v>
      </c>
      <c r="G45" s="20" t="n">
        <v>3000</v>
      </c>
      <c r="H45" s="20">
        <f>F45+C45*12</f>
        <v/>
      </c>
      <c r="I45" s="20">
        <f>G45+D45*12</f>
        <v/>
      </c>
      <c r="J45" s="20">
        <f>ROUND((C45+D45)/2*12*(K45+L45)/2,0)</f>
        <v/>
      </c>
      <c r="K45" t="n">
        <v>30</v>
      </c>
      <c r="L45" t="n">
        <v>70</v>
      </c>
      <c r="M45" t="inlineStr">
        <is>
          <t>Parrot (the bird itself is the big cost), large cage, play stand, toys, first vet check</t>
        </is>
      </c>
    </row>
    <row r="46">
      <c r="A46" s="21" t="inlineStr">
        <is>
          <t>🐷 Mini Pig</t>
        </is>
      </c>
      <c r="B46" s="22" t="inlineStr">
        <is>
          <t>Higher cost</t>
        </is>
      </c>
      <c r="C46" s="23" t="n">
        <v>50</v>
      </c>
      <c r="D46" s="23" t="n">
        <v>120</v>
      </c>
      <c r="E46" s="22" t="inlineStr">
        <is>
          <t>15–20 years</t>
        </is>
      </c>
      <c r="F46" s="23" t="n">
        <v>800</v>
      </c>
      <c r="G46" s="23" t="n">
        <v>3000</v>
      </c>
      <c r="H46" s="23">
        <f>F46+C46*12</f>
        <v/>
      </c>
      <c r="I46" s="23">
        <f>G46+D46*12</f>
        <v/>
      </c>
      <c r="J46" s="23">
        <f>ROUND((C46+D46)/2*12*(K46+L46)/2,0)</f>
        <v/>
      </c>
      <c r="K46" t="n">
        <v>15</v>
      </c>
      <c r="L46" t="n">
        <v>20</v>
      </c>
      <c r="M46" t="inlineStr">
        <is>
          <t>Mini pig, secure fencing, shelter, spay-neuter, first vet</t>
        </is>
      </c>
    </row>
    <row r="47">
      <c r="A47" s="18" t="inlineStr">
        <is>
          <t>🐴 Pony</t>
        </is>
      </c>
      <c r="B47" s="19" t="inlineStr">
        <is>
          <t>Higher cost</t>
        </is>
      </c>
      <c r="C47" s="20" t="n">
        <v>150</v>
      </c>
      <c r="D47" s="20" t="n">
        <v>400</v>
      </c>
      <c r="E47" s="19" t="inlineStr">
        <is>
          <t>25–35 years</t>
        </is>
      </c>
      <c r="F47" s="20" t="n">
        <v>1500</v>
      </c>
      <c r="G47" s="20" t="n">
        <v>8000</v>
      </c>
      <c r="H47" s="20">
        <f>F47+C47*12</f>
        <v/>
      </c>
      <c r="I47" s="20">
        <f>G47+D47*12</f>
        <v/>
      </c>
      <c r="J47" s="20">
        <f>ROUND((C47+D47)/2*12*(K47+L47)/2,0)</f>
        <v/>
      </c>
      <c r="K47" t="n">
        <v>25</v>
      </c>
      <c r="L47" t="n">
        <v>35</v>
      </c>
      <c r="M47" t="inlineStr">
        <is>
          <t>Pony purchase, shelter/run-in + fencing, tack, first vet &amp; farrier</t>
        </is>
      </c>
    </row>
    <row r="49">
      <c r="A49" s="24" t="inlineStr">
        <is>
          <t>How these numbers are built:</t>
        </is>
      </c>
    </row>
    <row r="50">
      <c r="A50" s="12" t="inlineStr">
        <is>
          <t>• Monthly cost &amp; lifespan come from whatpetshouldiget.com's care data (the same figures behind the site's pet cost calculator and lifetime cost study).</t>
        </is>
      </c>
    </row>
    <row r="51">
      <c r="A51" s="12" t="inlineStr">
        <is>
          <t>• Est. lifetime (ongoing) = midpoint monthly × 12 × midpoint lifespan — food &amp; supplies only. It does NOT include one-time setup or vet bills.</t>
        </is>
      </c>
    </row>
    <row r="52">
      <c r="A52" s="12" t="inlineStr">
        <is>
          <t>• One-time setup = a ballpark for buying/adopting the pet plus its habitat and starter gear. Sources: ASPCA one-time cost data (dog ~$1,030, cat ~$455), plus</t>
        </is>
      </c>
    </row>
    <row r="53">
      <c r="A53" s="12" t="inlineStr">
        <is>
          <t xml:space="preserve">   typical U.S. ranges for each habitat type (aquarium, terrarium, cage, coop, paddock) from Petco, Chewy, PetMD, Dragon's Diet, Fresh Eggs Daily &amp; CareCredit.</t>
        </is>
      </c>
    </row>
    <row r="54">
      <c r="A54" s="12" t="inlineStr">
        <is>
          <t>• Real costs vary a lot by where you live, whether you adopt or buy, and the choices you make. Treat these as planning ballparks, not quotes.</t>
        </is>
      </c>
    </row>
  </sheetData>
  <mergeCells count="7">
    <mergeCell ref="A53:J53"/>
    <mergeCell ref="A50:J50"/>
    <mergeCell ref="A2:J2"/>
    <mergeCell ref="A52:J52"/>
    <mergeCell ref="A49:J49"/>
    <mergeCell ref="A54:J54"/>
    <mergeCell ref="A51:J5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B1:N45"/>
  <sheetViews>
    <sheetView showGridLines="0" workbookViewId="0">
      <pane xSplit="1" ySplit="3" topLeftCell="B4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2" customWidth="1" min="1" max="1"/>
    <col width="40" customWidth="1" min="2" max="2"/>
    <col width="16" customWidth="1" min="3" max="3"/>
    <col width="22" customWidth="1" min="4" max="4"/>
    <col width="16" customWidth="1" min="5" max="5"/>
    <col width="10" customWidth="1" min="6" max="6"/>
    <col hidden="1" width="13" customWidth="1" min="14" max="14"/>
  </cols>
  <sheetData>
    <row r="1">
      <c r="B1" s="25" t="inlineStr">
        <is>
          <t>🐾 My Pet Budget Planner</t>
        </is>
      </c>
      <c r="N1">
        <f>MATCH($C$4,'Compare All 43 Pets'!$A$5:$A$47,0)</f>
        <v/>
      </c>
    </row>
    <row r="2">
      <c r="B2" s="26" t="inlineStr">
        <is>
          <t>Pick your pet, see our ballpark, then type your own numbers into the yellow cells. Works in Excel and Google Sheets.</t>
        </is>
      </c>
    </row>
    <row r="4">
      <c r="B4" s="27" t="inlineStr">
        <is>
          <t>①  Pick your pet:</t>
        </is>
      </c>
      <c r="C4" s="28" t="inlineStr">
        <is>
          <t>🐶 Dog</t>
        </is>
      </c>
      <c r="D4" s="29" t="n"/>
      <c r="E4" s="30" t="n"/>
    </row>
    <row r="5">
      <c r="B5" s="31" t="inlineStr">
        <is>
          <t>Budget level:</t>
        </is>
      </c>
      <c r="C5" s="32">
        <f>INDEX('Compare All 43 Pets'!$B$5:$B$47,$N$1)</f>
        <v/>
      </c>
      <c r="D5" s="33" t="inlineStr">
        <is>
          <t>Typical lifespan:</t>
        </is>
      </c>
      <c r="E5" s="32">
        <f>INDEX('Compare All 43 Pets'!$E$5:$E$47,$N$1)</f>
        <v/>
      </c>
    </row>
    <row r="7">
      <c r="B7" s="34" t="inlineStr">
        <is>
          <t>💡  Our ballpark for this pet  (updates automatically)</t>
        </is>
      </c>
    </row>
    <row r="8">
      <c r="C8" s="35" t="inlineStr">
        <is>
          <t>Low</t>
        </is>
      </c>
      <c r="D8" s="35" t="inlineStr">
        <is>
          <t>High</t>
        </is>
      </c>
    </row>
    <row r="9">
      <c r="B9" s="31" t="inlineStr">
        <is>
          <t>One-time setup cost</t>
        </is>
      </c>
      <c r="C9" s="36">
        <f>INDEX('Compare All 43 Pets'!$F$5:$F$47,$N$1)</f>
        <v/>
      </c>
      <c r="D9" s="36">
        <f>INDEX('Compare All 43 Pets'!$G$5:$G$47,$N$1)</f>
        <v/>
      </c>
    </row>
    <row r="10">
      <c r="B10" s="31" t="inlineStr">
        <is>
          <t>Monthly cost (food &amp; supplies)</t>
        </is>
      </c>
      <c r="C10" s="36">
        <f>INDEX('Compare All 43 Pets'!$C$5:$C$47,$N$1)</f>
        <v/>
      </c>
      <c r="D10" s="36">
        <f>INDEX('Compare All 43 Pets'!$D$5:$D$47,$N$1)</f>
        <v/>
      </c>
    </row>
    <row r="11">
      <c r="B11" s="31" t="inlineStr">
        <is>
          <t>Estimated first year  (setup + 12 months)</t>
        </is>
      </c>
      <c r="C11" s="36">
        <f>INDEX('Compare All 43 Pets'!$H$5:$H$47,$N$1)</f>
        <v/>
      </c>
      <c r="D11" s="36">
        <f>INDEX('Compare All 43 Pets'!$I$5:$I$47,$N$1)</f>
        <v/>
      </c>
    </row>
    <row r="12">
      <c r="B12" s="31" t="inlineStr">
        <is>
          <t>Estimated whole life  (setup + a lifetime of care)</t>
        </is>
      </c>
      <c r="C12" s="36">
        <f>C9+INDEX('Compare All 43 Pets'!$J$5:$J$47,$N$1)</f>
        <v/>
      </c>
      <c r="D12" s="36">
        <f>D9+INDEX('Compare All 43 Pets'!$J$5:$J$47,$N$1)</f>
        <v/>
      </c>
    </row>
    <row r="13" ht="30" customHeight="1">
      <c r="B13" s="37" t="inlineStr">
        <is>
          <t>What the setup pays for:</t>
        </is>
      </c>
      <c r="C13" s="16">
        <f>INDEX('Compare All 43 Pets'!$M$5:$M$47,$N$1)</f>
        <v/>
      </c>
    </row>
    <row r="15">
      <c r="B15" s="38" t="inlineStr">
        <is>
          <t>✏️  Now build YOUR budget  —  type over the yellow cells</t>
        </is>
      </c>
    </row>
    <row r="16">
      <c r="B16" s="5" t="inlineStr">
        <is>
          <t>One-time setup costs (things you buy once)</t>
        </is>
      </c>
    </row>
    <row r="17">
      <c r="B17" s="8" t="inlineStr">
        <is>
          <t>The pet (adoption or purchase)</t>
        </is>
      </c>
      <c r="C17" s="39" t="n">
        <v>250</v>
      </c>
    </row>
    <row r="18">
      <c r="B18" s="8" t="inlineStr">
        <is>
          <t>Habitat (cage / tank / enclosure / coop)</t>
        </is>
      </c>
      <c r="C18" s="39" t="n">
        <v>120</v>
      </c>
    </row>
    <row r="19">
      <c r="B19" s="8" t="inlineStr">
        <is>
          <t>Heat, lighting &amp; filter (if the pet needs it)</t>
        </is>
      </c>
      <c r="C19" s="39" t="n">
        <v>0</v>
      </c>
    </row>
    <row r="20">
      <c r="B20" s="8" t="inlineStr">
        <is>
          <t>Bedding / substrate + starter food</t>
        </is>
      </c>
      <c r="C20" s="39" t="n">
        <v>60</v>
      </c>
    </row>
    <row r="21">
      <c r="B21" s="8" t="inlineStr">
        <is>
          <t>Bowls, carrier &amp; accessories</t>
        </is>
      </c>
      <c r="C21" s="39" t="n">
        <v>80</v>
      </c>
    </row>
    <row r="22">
      <c r="B22" s="8" t="inlineStr">
        <is>
          <t>Spay / neuter or first vet visit</t>
        </is>
      </c>
      <c r="C22" s="39" t="n">
        <v>400</v>
      </c>
    </row>
    <row r="23">
      <c r="B23" s="8" t="inlineStr">
        <is>
          <t>Toys &amp; enrichment</t>
        </is>
      </c>
      <c r="C23" s="39" t="n">
        <v>40</v>
      </c>
    </row>
    <row r="24">
      <c r="B24" s="8" t="inlineStr">
        <is>
          <t>Other one-time costs</t>
        </is>
      </c>
      <c r="C24" s="39" t="n">
        <v>50</v>
      </c>
    </row>
    <row r="25">
      <c r="B25" s="40" t="inlineStr">
        <is>
          <t>Your setup total</t>
        </is>
      </c>
      <c r="C25" s="41">
        <f>SUM(C17:C24)</f>
        <v/>
      </c>
    </row>
    <row r="27">
      <c r="B27" s="5" t="inlineStr">
        <is>
          <t>Monthly ongoing costs (things you pay every month)</t>
        </is>
      </c>
    </row>
    <row r="28">
      <c r="B28" s="8" t="inlineStr">
        <is>
          <t>Food</t>
        </is>
      </c>
      <c r="C28" s="39" t="n">
        <v>50</v>
      </c>
    </row>
    <row r="29">
      <c r="B29" s="8" t="inlineStr">
        <is>
          <t>Bedding / litter / substrate</t>
        </is>
      </c>
      <c r="C29" s="39" t="n">
        <v>0</v>
      </c>
    </row>
    <row r="30">
      <c r="B30" s="8" t="inlineStr">
        <is>
          <t>Treats &amp; fresh food</t>
        </is>
      </c>
      <c r="C30" s="39" t="n">
        <v>15</v>
      </c>
    </row>
    <row r="31">
      <c r="B31" s="8" t="inlineStr">
        <is>
          <t>Replacement supplies (bulbs, filters…)</t>
        </is>
      </c>
      <c r="C31" s="39" t="n">
        <v>5</v>
      </c>
    </row>
    <row r="32">
      <c r="B32" s="8" t="inlineStr">
        <is>
          <t>Vet savings / pet insurance</t>
        </is>
      </c>
      <c r="C32" s="39" t="n">
        <v>25</v>
      </c>
    </row>
    <row r="33">
      <c r="B33" s="8" t="inlineStr">
        <is>
          <t>Other monthly costs</t>
        </is>
      </c>
      <c r="C33" s="39" t="n">
        <v>5</v>
      </c>
    </row>
    <row r="34">
      <c r="B34" s="40" t="inlineStr">
        <is>
          <t>Your monthly total</t>
        </is>
      </c>
      <c r="C34" s="41">
        <f>SUM(C28:C33)</f>
        <v/>
      </c>
    </row>
    <row r="36">
      <c r="B36" s="34" t="inlineStr">
        <is>
          <t>📊  Your results</t>
        </is>
      </c>
    </row>
    <row r="37">
      <c r="B37" s="42" t="inlineStr">
        <is>
          <t>Your first-year cost  (setup + 12 months)</t>
        </is>
      </c>
      <c r="C37" s="43">
        <f>C25+C34*12</f>
        <v/>
      </c>
    </row>
    <row r="38">
      <c r="B38" s="42" t="inlineStr">
        <is>
          <t>A typical year after that  (12 months)</t>
        </is>
      </c>
      <c r="C38" s="43">
        <f>C34*12</f>
        <v/>
      </c>
    </row>
    <row r="39">
      <c r="B39" s="42" t="inlineStr">
        <is>
          <t>Whole-life estimate  (setup + care for a lifetime)</t>
        </is>
      </c>
      <c r="C39" s="43">
        <f>C25+C34*12*(INDEX('Compare All 43 Pets'!$K$5:$K$47,$N$1)+INDEX('Compare All 43 Pets'!$L$5:$L$47,$N$1))/2</f>
        <v/>
      </c>
      <c r="D39" s="10">
        <f>"using ~"&amp;ROUND((INDEX('Compare All 43 Pets'!$K$5:$K$47,$N$1)+INDEX('Compare All 43 Pets'!$L$5:$L$47,$N$1))/2,0)&amp;" years"</f>
        <v/>
      </c>
    </row>
    <row r="41">
      <c r="B41" s="44" t="inlineStr">
        <is>
          <t>💛  Smart money tips</t>
        </is>
      </c>
    </row>
    <row r="42" ht="26" customHeight="1">
      <c r="B42" s="6" t="inlineStr">
        <is>
          <t>•  Build an emergency vet fund — even $300–$1,000 set aside can cover a surprise visit. Bigger pets, bigger cushion.</t>
        </is>
      </c>
    </row>
    <row r="43" ht="26" customHeight="1">
      <c r="B43" s="6" t="inlineStr">
        <is>
          <t>•  The site's monthly range is food &amp; supplies only. Adding a vet-savings line here (we did) gives you a truer monthly number.</t>
        </is>
      </c>
    </row>
    <row r="44" ht="26" customHeight="1">
      <c r="B44" s="6" t="inlineStr">
        <is>
          <t>•  The cheapest pet to buy isn't always the cheapest to keep. A long life is the hidden cost — see the whole-life number above.</t>
        </is>
      </c>
    </row>
    <row r="45" ht="26" customHeight="1">
      <c r="B45" s="6" t="inlineStr">
        <is>
          <t>•  Adopting instead of buying, and good used gear, can cut the setup total a lot. Never skip safety gear (heat, filters, thermostats).</t>
        </is>
      </c>
    </row>
  </sheetData>
  <mergeCells count="10">
    <mergeCell ref="C13:H13"/>
    <mergeCell ref="B44:H44"/>
    <mergeCell ref="B43:H43"/>
    <mergeCell ref="C4:E4"/>
    <mergeCell ref="B7:E7"/>
    <mergeCell ref="B15:E15"/>
    <mergeCell ref="B42:H42"/>
    <mergeCell ref="D39:F39"/>
    <mergeCell ref="B36:E36"/>
    <mergeCell ref="B45:H45"/>
  </mergeCells>
  <dataValidations count="1">
    <dataValidation sqref="C4" showDropDown="0" showInputMessage="0" showErrorMessage="0" allowBlank="0" promptTitle="Choose your pet" prompt="Pick a pet from the list" type="list">
      <formula1>PetList</formula1>
    </dataValidation>
  </dataValidation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B1:D31"/>
  <sheetViews>
    <sheetView showGridLines="0" workbookViewId="0">
      <pane xSplit="1" ySplit="4" topLeftCell="B5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2" customWidth="1" min="1" max="1"/>
    <col width="8" customWidth="1" min="2" max="2"/>
    <col width="52" customWidth="1" min="3" max="3"/>
    <col width="40" customWidth="1" min="4" max="4"/>
  </cols>
  <sheetData>
    <row r="1">
      <c r="B1" s="15" t="inlineStr">
        <is>
          <t>✅ New-Pet Cost Checklist</t>
        </is>
      </c>
    </row>
    <row r="2">
      <c r="B2" s="26" t="inlineStr">
        <is>
          <t>Tick the box (type an x) as you plan for each cost, so nothing sneaks up on you.</t>
        </is>
      </c>
    </row>
    <row r="4" ht="20" customHeight="1">
      <c r="B4" s="35" t="inlineStr">
        <is>
          <t>Done</t>
        </is>
      </c>
      <c r="C4" s="35" t="inlineStr">
        <is>
          <t>Cost to plan for</t>
        </is>
      </c>
      <c r="D4" s="35" t="inlineStr">
        <is>
          <t>Notes</t>
        </is>
      </c>
    </row>
    <row r="5">
      <c r="B5" s="45" t="inlineStr">
        <is>
          <t>Before you decide</t>
        </is>
      </c>
      <c r="C5" s="46" t="n"/>
    </row>
    <row r="6" ht="20" customHeight="1">
      <c r="B6" s="47" t="inlineStr">
        <is>
          <t>☐</t>
        </is>
      </c>
      <c r="C6" s="48" t="inlineStr">
        <is>
          <t>Is this pet allowed where you live? (rules, leases, local laws)</t>
        </is>
      </c>
      <c r="D6" s="49" t="inlineStr">
        <is>
          <t>Some pets are restricted — check first</t>
        </is>
      </c>
    </row>
    <row r="7" ht="20" customHeight="1">
      <c r="B7" s="47" t="inlineStr">
        <is>
          <t>☐</t>
        </is>
      </c>
      <c r="C7" s="48" t="inlineStr">
        <is>
          <t>Do you have the space and time it needs, for its whole life?</t>
        </is>
      </c>
      <c r="D7" s="49" t="inlineStr">
        <is>
          <t>Lifespans range from months to decades</t>
        </is>
      </c>
    </row>
    <row r="8" ht="20" customHeight="1">
      <c r="B8" s="47" t="inlineStr">
        <is>
          <t>☐</t>
        </is>
      </c>
      <c r="C8" s="48" t="inlineStr">
        <is>
          <t>Who is the grown-up responsible for care and costs?</t>
        </is>
      </c>
      <c r="D8" s="49" t="inlineStr">
        <is>
          <t>Kids + an adult helper works best</t>
        </is>
      </c>
    </row>
    <row r="9">
      <c r="B9" s="45" t="inlineStr">
        <is>
          <t>One-time setup</t>
        </is>
      </c>
      <c r="C9" s="46" t="n"/>
    </row>
    <row r="10" ht="20" customHeight="1">
      <c r="B10" s="47" t="inlineStr">
        <is>
          <t>☐</t>
        </is>
      </c>
      <c r="C10" s="48" t="inlineStr">
        <is>
          <t>The pet itself (adoption fee or purchase price)</t>
        </is>
      </c>
      <c r="D10" s="49" t="inlineStr">
        <is>
          <t>Adopting is usually cheaper</t>
        </is>
      </c>
    </row>
    <row r="11" ht="20" customHeight="1">
      <c r="B11" s="47" t="inlineStr">
        <is>
          <t>☐</t>
        </is>
      </c>
      <c r="C11" s="48" t="inlineStr">
        <is>
          <t>Habitat: cage, tank, enclosure, hutch or coop</t>
        </is>
      </c>
      <c r="D11" s="49" t="inlineStr">
        <is>
          <t>Bigger is almost always better</t>
        </is>
      </c>
    </row>
    <row r="12" ht="20" customHeight="1">
      <c r="B12" s="47" t="inlineStr">
        <is>
          <t>☐</t>
        </is>
      </c>
      <c r="C12" s="48" t="inlineStr">
        <is>
          <t>Heat, lighting, UVB, filter or thermostat (if needed)</t>
        </is>
      </c>
      <c r="D12" s="49" t="inlineStr">
        <is>
          <t>Never skip safety gear</t>
        </is>
      </c>
    </row>
    <row r="13" ht="20" customHeight="1">
      <c r="B13" s="47" t="inlineStr">
        <is>
          <t>☐</t>
        </is>
      </c>
      <c r="C13" s="48" t="inlineStr">
        <is>
          <t>Bedding / substrate and the first bag of food</t>
        </is>
      </c>
      <c r="D13" s="49" t="inlineStr">
        <is>
          <t>Buy a little extra to start</t>
        </is>
      </c>
    </row>
    <row r="14" ht="20" customHeight="1">
      <c r="B14" s="47" t="inlineStr">
        <is>
          <t>☐</t>
        </is>
      </c>
      <c r="C14" s="48" t="inlineStr">
        <is>
          <t>Bowls, water bottle, carrier and accessories</t>
        </is>
      </c>
      <c r="D14" s="49" t="inlineStr"/>
    </row>
    <row r="15" ht="20" customHeight="1">
      <c r="B15" s="47" t="inlineStr">
        <is>
          <t>☐</t>
        </is>
      </c>
      <c r="C15" s="48" t="inlineStr">
        <is>
          <t>Spay / neuter or first vet check-up</t>
        </is>
      </c>
      <c r="D15" s="49" t="inlineStr">
        <is>
          <t>Standard for dogs, cats, rabbits, pigs</t>
        </is>
      </c>
    </row>
    <row r="16" ht="20" customHeight="1">
      <c r="B16" s="47" t="inlineStr">
        <is>
          <t>☐</t>
        </is>
      </c>
      <c r="C16" s="48" t="inlineStr">
        <is>
          <t>Toys, hides and enrichment</t>
        </is>
      </c>
      <c r="D16" s="49" t="inlineStr">
        <is>
          <t>Boredom is a real welfare issue</t>
        </is>
      </c>
    </row>
    <row r="17">
      <c r="B17" s="45" t="inlineStr">
        <is>
          <t>Every month</t>
        </is>
      </c>
      <c r="C17" s="46" t="n"/>
    </row>
    <row r="18" ht="20" customHeight="1">
      <c r="B18" s="47" t="inlineStr">
        <is>
          <t>☐</t>
        </is>
      </c>
      <c r="C18" s="48" t="inlineStr">
        <is>
          <t>Food and fresh treats</t>
        </is>
      </c>
      <c r="D18" s="49" t="inlineStr"/>
    </row>
    <row r="19" ht="20" customHeight="1">
      <c r="B19" s="47" t="inlineStr">
        <is>
          <t>☐</t>
        </is>
      </c>
      <c r="C19" s="48" t="inlineStr">
        <is>
          <t>Bedding, litter or substrate refills</t>
        </is>
      </c>
      <c r="D19" s="49" t="inlineStr"/>
    </row>
    <row r="20" ht="20" customHeight="1">
      <c r="B20" s="47" t="inlineStr">
        <is>
          <t>☐</t>
        </is>
      </c>
      <c r="C20" s="48" t="inlineStr">
        <is>
          <t>Replacement supplies (bulbs, filters, etc.)</t>
        </is>
      </c>
      <c r="D20" s="49" t="inlineStr"/>
    </row>
    <row r="21" ht="20" customHeight="1">
      <c r="B21" s="47" t="inlineStr">
        <is>
          <t>☐</t>
        </is>
      </c>
      <c r="C21" s="48" t="inlineStr">
        <is>
          <t>A little set aside for vet care / insurance</t>
        </is>
      </c>
      <c r="D21" s="49" t="inlineStr">
        <is>
          <t>The line most people forget</t>
        </is>
      </c>
    </row>
    <row r="22">
      <c r="B22" s="45" t="inlineStr">
        <is>
          <t>A few times a year / now and then</t>
        </is>
      </c>
      <c r="C22" s="46" t="n"/>
    </row>
    <row r="23" ht="20" customHeight="1">
      <c r="B23" s="47" t="inlineStr">
        <is>
          <t>☐</t>
        </is>
      </c>
      <c r="C23" s="48" t="inlineStr">
        <is>
          <t>Routine vet check-ups and vaccines</t>
        </is>
      </c>
      <c r="D23" s="49" t="inlineStr"/>
    </row>
    <row r="24" ht="20" customHeight="1">
      <c r="B24" s="47" t="inlineStr">
        <is>
          <t>☐</t>
        </is>
      </c>
      <c r="C24" s="48" t="inlineStr">
        <is>
          <t>Grooming or nail trims (some pets)</t>
        </is>
      </c>
      <c r="D24" s="49" t="inlineStr"/>
    </row>
    <row r="25" ht="20" customHeight="1">
      <c r="B25" s="47" t="inlineStr">
        <is>
          <t>☐</t>
        </is>
      </c>
      <c r="C25" s="48" t="inlineStr">
        <is>
          <t>Pet-sitting or boarding when you travel</t>
        </is>
      </c>
      <c r="D25" s="49" t="inlineStr">
        <is>
          <t>Adds up fast for trips</t>
        </is>
      </c>
    </row>
    <row r="26" ht="20" customHeight="1">
      <c r="B26" s="47" t="inlineStr">
        <is>
          <t>☐</t>
        </is>
      </c>
      <c r="C26" s="48" t="inlineStr">
        <is>
          <t>Bigger gear as the pet grows</t>
        </is>
      </c>
      <c r="D26" s="49" t="inlineStr">
        <is>
          <t>Reptiles especially outgrow starter tanks</t>
        </is>
      </c>
    </row>
    <row r="27">
      <c r="B27" s="45" t="inlineStr">
        <is>
          <t>Don't forget (the hidden costs)</t>
        </is>
      </c>
      <c r="C27" s="46" t="n"/>
    </row>
    <row r="28" ht="20" customHeight="1">
      <c r="B28" s="47" t="inlineStr">
        <is>
          <t>☐</t>
        </is>
      </c>
      <c r="C28" s="48" t="inlineStr">
        <is>
          <t>Pet deposit or added rent</t>
        </is>
      </c>
      <c r="D28" s="49" t="inlineStr">
        <is>
          <t>Common for renters</t>
        </is>
      </c>
    </row>
    <row r="29" ht="20" customHeight="1">
      <c r="B29" s="47" t="inlineStr">
        <is>
          <t>☐</t>
        </is>
      </c>
      <c r="C29" s="48" t="inlineStr">
        <is>
          <t>Microchip and pet license</t>
        </is>
      </c>
      <c r="D29" s="49" t="inlineStr">
        <is>
          <t>Small but real</t>
        </is>
      </c>
    </row>
    <row r="30" ht="20" customHeight="1">
      <c r="B30" s="47" t="inlineStr">
        <is>
          <t>☐</t>
        </is>
      </c>
      <c r="C30" s="48" t="inlineStr">
        <is>
          <t>Emergency vet fund</t>
        </is>
      </c>
      <c r="D30" s="49" t="inlineStr">
        <is>
          <t>Aim for a few hundred dollars or more</t>
        </is>
      </c>
    </row>
    <row r="31" ht="20" customHeight="1">
      <c r="B31" s="47" t="inlineStr">
        <is>
          <t>☐</t>
        </is>
      </c>
      <c r="C31" s="48" t="inlineStr">
        <is>
          <t>Repairs and 'oops' costs</t>
        </is>
      </c>
      <c r="D31" s="49" t="inlineStr">
        <is>
          <t>Chewed shoes, escaped critters, etc.</t>
        </is>
      </c>
    </row>
  </sheetData>
  <mergeCells count="6">
    <mergeCell ref="C27:D27"/>
    <mergeCell ref="C5:D5"/>
    <mergeCell ref="C22:D22"/>
    <mergeCell ref="C9:D9"/>
    <mergeCell ref="C17:D17"/>
    <mergeCell ref="B2:D2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2026-07-16T04:25:42Z</dcterms:created>
  <dcterms:modified xmlns:dcterms="http://purl.org/dc/terms/" xmlns:xsi="http://www.w3.org/2001/XMLSchema-instance" xsi:type="dcterms:W3CDTF">2026-07-16T04:25:42Z</dcterms:modified>
</cp:coreProperties>
</file>